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225" windowWidth="14805" windowHeight="7890" activeTab="3"/>
  </bookViews>
  <sheets>
    <sheet name="1кв" sheetId="22" r:id="rId1"/>
    <sheet name="2кв" sheetId="23" r:id="rId2"/>
    <sheet name="3кв" sheetId="24" r:id="rId3"/>
    <sheet name="4кв" sheetId="25" r:id="rId4"/>
    <sheet name="отчет" sheetId="26" r:id="rId5"/>
  </sheets>
  <definedNames>
    <definedName name="_xlnm.Print_Area" localSheetId="0">'1кв'!$A$1:$E$53</definedName>
    <definedName name="_xlnm.Print_Area" localSheetId="1">'2кв'!$A$1:$E$54</definedName>
    <definedName name="_xlnm.Print_Area" localSheetId="2">'3кв'!$A$1:$E$54</definedName>
    <definedName name="_xlnm.Print_Area" localSheetId="3">'4кв'!$A$1:$E$55</definedName>
    <definedName name="_xlnm.Print_Area" localSheetId="4">отчет!$A$1:$C$48</definedName>
  </definedNames>
  <calcPr calcId="152511"/>
</workbook>
</file>

<file path=xl/calcChain.xml><?xml version="1.0" encoding="utf-8"?>
<calcChain xmlns="http://schemas.openxmlformats.org/spreadsheetml/2006/main">
  <c r="C31" i="26" l="1"/>
  <c r="C30" i="26"/>
  <c r="C28" i="26" s="1"/>
  <c r="C27" i="26" l="1"/>
  <c r="C20" i="26"/>
  <c r="C21" i="26"/>
  <c r="C22" i="26"/>
  <c r="C23" i="26"/>
  <c r="C24" i="26"/>
  <c r="C25" i="26"/>
  <c r="C26" i="26"/>
  <c r="C19" i="26"/>
  <c r="D13" i="26"/>
  <c r="C14" i="26"/>
  <c r="C15" i="26"/>
  <c r="C16" i="26"/>
  <c r="C13" i="26"/>
  <c r="C6" i="26"/>
  <c r="B48" i="25"/>
  <c r="E34" i="25"/>
  <c r="D33" i="26" s="1"/>
  <c r="E31" i="25"/>
  <c r="E32" i="25"/>
  <c r="E30" i="25"/>
  <c r="C39" i="26"/>
  <c r="B53" i="25"/>
  <c r="B52" i="25"/>
  <c r="B51" i="25"/>
  <c r="E24" i="25"/>
  <c r="E22" i="25"/>
  <c r="C17" i="26" l="1"/>
  <c r="C33" i="26"/>
  <c r="B54" i="25"/>
  <c r="B55" i="25" s="1"/>
  <c r="C34" i="26"/>
  <c r="B47" i="24"/>
  <c r="E31" i="24"/>
  <c r="E31" i="23" l="1"/>
  <c r="B52" i="24" l="1"/>
  <c r="B51" i="24"/>
  <c r="B50" i="24"/>
  <c r="E24" i="24"/>
  <c r="E22" i="24"/>
  <c r="E33" i="24" s="1"/>
  <c r="B53" i="24" s="1"/>
  <c r="B52" i="23"/>
  <c r="B51" i="23"/>
  <c r="B50" i="23"/>
  <c r="E24" i="23"/>
  <c r="E22" i="23"/>
  <c r="E33" i="23" l="1"/>
  <c r="B53" i="23" s="1"/>
  <c r="B54" i="24"/>
  <c r="E30" i="22"/>
  <c r="B50" i="22" l="1"/>
  <c r="B51" i="22" l="1"/>
  <c r="B49" i="22"/>
  <c r="E24" i="22"/>
  <c r="E22" i="22"/>
  <c r="E32" i="22" s="1"/>
  <c r="B52" i="22" l="1"/>
  <c r="B53" i="22" l="1"/>
  <c r="B47" i="23" s="1"/>
  <c r="B54" i="23" s="1"/>
</calcChain>
</file>

<file path=xl/sharedStrings.xml><?xml version="1.0" encoding="utf-8"?>
<sst xmlns="http://schemas.openxmlformats.org/spreadsheetml/2006/main" count="342" uniqueCount="119">
  <si>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</si>
  <si>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</si>
  <si>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</si>
  <si>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</si>
  <si>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</si>
  <si>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</si>
  <si>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</si>
  <si>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</si>
  <si>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</si>
  <si>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</si>
  <si>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</si>
  <si>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</si>
  <si>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</si>
  <si>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</si>
  <si>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</si>
  <si>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</si>
  <si>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</si>
  <si>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</si>
  <si>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</si>
  <si>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</si>
  <si>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</si>
  <si>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</si>
  <si>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</si>
  <si>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</si>
  <si>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ул. Правды, д. 8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</si>
  <si>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Рубцовой Анны Владимировны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</si>
  <si>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№28,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№19 от 06.03.2015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</si>
  <si>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№20  от   01.04.2015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</si>
  <si>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№8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Правды</t>
    </r>
  </si>
  <si>
    <t>Стоимость материалов</t>
  </si>
  <si>
    <t>руб.</t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</si>
  <si>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Рубцовой А.В.</t>
    </r>
  </si>
  <si>
    <t>Информация для собственников:</t>
  </si>
  <si>
    <t xml:space="preserve">Итого остаток на конец квартала </t>
  </si>
  <si>
    <t>в т.ч. Оплачено</t>
  </si>
  <si>
    <t>Расходы по содержанию и тек. Ремонту</t>
  </si>
  <si>
    <t xml:space="preserve">Расходы по управлению МКД </t>
  </si>
  <si>
    <t>ИТОГО, руб.</t>
  </si>
  <si>
    <t>Остаток на начало квартала</t>
  </si>
  <si>
    <t>определена приложением № 9 к договору</t>
  </si>
  <si>
    <t>интернет ТТК</t>
  </si>
  <si>
    <t xml:space="preserve">Услуги по содержанию многоквартирного дома </t>
  </si>
  <si>
    <t>интернет Ростелеком</t>
  </si>
  <si>
    <t>интернет Квант-телеком</t>
  </si>
  <si>
    <t>Дератизация, дезинсекция</t>
  </si>
  <si>
    <t>холодная вода на СОИ</t>
  </si>
  <si>
    <t>горячая вода на СОИ</t>
  </si>
  <si>
    <t>электроэнергия на СОИ</t>
  </si>
  <si>
    <t>водоотведение на СОИ</t>
  </si>
  <si>
    <t>ч/ч</t>
  </si>
  <si>
    <t>за 1квартал 2023 года</t>
  </si>
  <si>
    <t>"31" 03 2023 г.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</si>
  <si>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</si>
  <si>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1 квартал</t>
  </si>
  <si>
    <t>Ремонт детской площадки (замена доски скамья,карусель)(кв3)</t>
  </si>
  <si>
    <t xml:space="preserve">март 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</si>
  <si>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</si>
  <si>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 xml:space="preserve">           2. Всего за период с "01" 01 2023 г. по "31" 03 2023 г. выполнено работ (оказано услуг) на общую сумму двести восемьдесят девять тысяч четыреста тридцать восемь рублей 46 копеек</t>
  </si>
  <si>
    <t>Начислено по квитанциям 319003,31</t>
  </si>
  <si>
    <t>за 2квартал 2023 года</t>
  </si>
  <si>
    <t>"30" 06 2023 г.</t>
  </si>
  <si>
    <t>2 квартал</t>
  </si>
  <si>
    <t>за 3 квартал 2023 года</t>
  </si>
  <si>
    <t>"30" 09 2023 г.</t>
  </si>
  <si>
    <t>3 квартал</t>
  </si>
  <si>
    <t>ремонт урн (сварка)4 шт.</t>
  </si>
  <si>
    <t>апрель</t>
  </si>
  <si>
    <t>Поверка, Ремонт ОДПУ ТЭ</t>
  </si>
  <si>
    <t xml:space="preserve">           2. Всего за период с "01" 04 2023 г. по "30" 06 2023 г. выполнено работ (оказано услуг) на общую сумму двести девяносто две тысячи четыреста двадцать четыре рубля 66 копеек</t>
  </si>
  <si>
    <t>Начислено по квитанциям 325712,09</t>
  </si>
  <si>
    <t>ремонт двери в подъезде</t>
  </si>
  <si>
    <t>август</t>
  </si>
  <si>
    <t>Тех.диагностирование ВДГО</t>
  </si>
  <si>
    <t xml:space="preserve">           2. Всего за период с "01" 07 2023 г. по "30" 09 2023 г. выполнено работ (оказано услуг) на общую сумму триста восемьдесят четыре тысячи пятьсот девяносто четыре рубля 59 копеек</t>
  </si>
  <si>
    <t>Начислено по квитанциям 395817,78</t>
  </si>
  <si>
    <t>ОТЧЕТ</t>
  </si>
  <si>
    <t>О ВЫПОЛНЕННЫХ РАБОТАХ И ДВИЖЕНИИ  СРЕДСТВ</t>
  </si>
  <si>
    <t>НА ЛИЦЕВОМ СЧЕТЕ  ЗА  период  с 01.01.2023 г. по 31.12.2023 г.</t>
  </si>
  <si>
    <t>Остаток на начало периода</t>
  </si>
  <si>
    <t xml:space="preserve">Доходы: </t>
  </si>
  <si>
    <t>в том числе:</t>
  </si>
  <si>
    <t>Оплачено в текущем периоде по квитанциям</t>
  </si>
  <si>
    <t>Оплачено за размещение оборудования в МОП интернет Ростелеком</t>
  </si>
  <si>
    <t>Оплачено за размещение оборудования в МОП интернет ТТК</t>
  </si>
  <si>
    <t>Оплачено за размещение оборудования в МОП интернет Квант телеком</t>
  </si>
  <si>
    <t>Итого доходов:</t>
  </si>
  <si>
    <t>Расходы:</t>
  </si>
  <si>
    <t>работы по договору, всего</t>
  </si>
  <si>
    <t>Итого расходов</t>
  </si>
  <si>
    <t>Остаток средств на 01.01.2024</t>
  </si>
  <si>
    <t>Справочно:</t>
  </si>
  <si>
    <t>Задолженность населения по оплате на 01.01.2023 г.</t>
  </si>
  <si>
    <t>Задолженность населения по оплате на 01.01.2024 г.</t>
  </si>
  <si>
    <t>Прирост (+) / уменьшение (-) задолженности за год</t>
  </si>
  <si>
    <t xml:space="preserve">Получил: </t>
  </si>
  <si>
    <t>Отчет за 2023 год.</t>
  </si>
  <si>
    <t>Перечень предлагаемых работ на 2024 год.</t>
  </si>
  <si>
    <t>Предложение по структуре тарифа на 2024 год.</t>
  </si>
  <si>
    <t>_____________________________________________</t>
  </si>
  <si>
    <t>за 4 квартал 2023 года</t>
  </si>
  <si>
    <t>31.12.2023 г.</t>
  </si>
  <si>
    <t>4 квартал</t>
  </si>
  <si>
    <t>Частичный ремонт мягкой кровли (кв. 15)</t>
  </si>
  <si>
    <t>Ремонт швов (кв. 8)</t>
  </si>
  <si>
    <t xml:space="preserve">октябрь </t>
  </si>
  <si>
    <t>ноябрь</t>
  </si>
  <si>
    <t>декабрь</t>
  </si>
  <si>
    <t>Ремонт межпанельных швов(кв8)</t>
  </si>
  <si>
    <t xml:space="preserve">           2. Всего за период с "01" 10 2023 г. по "31" 12 2023 г. выполнено работ (оказано услуг) на общую сумму триста сорок шесть тысяч семьсот девяносто девять рублей 70 копеек.</t>
  </si>
  <si>
    <t>Начислено по квитанциям 378793,89</t>
  </si>
  <si>
    <t>по ж.д. ул. Правды, д. 8</t>
  </si>
  <si>
    <t>Начислено всего 1419327,07</t>
  </si>
  <si>
    <t>* горячая вода на СОИ - 37048,05</t>
  </si>
  <si>
    <t>* водоотведение на СОИ- 54732,19</t>
  </si>
  <si>
    <t>* холодная вода на СОИ - 29112,68</t>
  </si>
  <si>
    <t>* электроэнергия на СОИ- 31015,45</t>
  </si>
  <si>
    <t>Непредвиденные работы 20 ч/ч</t>
  </si>
  <si>
    <t xml:space="preserve">   * Поверка, ремонт ОДПУ </t>
  </si>
  <si>
    <t xml:space="preserve">   * Тех.диагностирование ВДГО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</si>
</sst>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0.5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3" fillId="0" borderId="0"/>
    <xf numFmtId="0" fontId="14" fillId="0" borderId="0"/>
    <xf numFmtId="165" fontId="16" fillId="0" borderId="0"/>
  </cellStyleXfs>
  <cellXfs count="94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0" fontId="11" fillId="0" borderId="4" xfId="0" applyFont="1" applyBorder="1" applyAlignment="1">
      <alignment wrapText="1"/>
    </xf>
    <xf numFmtId="43" fontId="7" fillId="0" borderId="0" xfId="0" applyNumberFormat="1" applyFont="1"/>
    <xf numFmtId="43" fontId="7" fillId="0" borderId="0" xfId="1" applyFont="1"/>
    <xf numFmtId="43" fontId="4" fillId="0" borderId="0" xfId="1" applyFont="1"/>
    <xf numFmtId="0" fontId="12" fillId="0" borderId="0" xfId="0" applyFont="1"/>
    <xf numFmtId="43" fontId="4" fillId="0" borderId="0" xfId="0" applyNumberFormat="1" applyFont="1"/>
    <xf numFmtId="0" fontId="7" fillId="0" borderId="1" xfId="0" applyFont="1" applyBorder="1"/>
    <xf numFmtId="0" fontId="4" fillId="0" borderId="1" xfId="0" applyFont="1" applyBorder="1" applyAlignment="1">
      <alignment wrapText="1"/>
    </xf>
    <xf numFmtId="0" fontId="15" fillId="0" borderId="1" xfId="0" applyFont="1" applyBorder="1" applyAlignment="1">
      <alignment horizontal="center" vertical="center" wrapText="1"/>
    </xf>
    <xf numFmtId="39" fontId="7" fillId="0" borderId="0" xfId="1" applyNumberFormat="1" applyFont="1"/>
    <xf numFmtId="0" fontId="5" fillId="0" borderId="0" xfId="0" applyFont="1" applyAlignment="1">
      <alignment horizontal="left" wrapText="1"/>
    </xf>
    <xf numFmtId="164" fontId="4" fillId="0" borderId="0" xfId="1" applyNumberFormat="1" applyFont="1" applyAlignment="1">
      <alignment horizontal="right"/>
    </xf>
    <xf numFmtId="43" fontId="15" fillId="0" borderId="1" xfId="1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/>
    <xf numFmtId="0" fontId="6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1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1" fillId="0" borderId="5" xfId="0" applyFont="1" applyFill="1" applyBorder="1" applyAlignment="1">
      <alignment wrapText="1"/>
    </xf>
    <xf numFmtId="0" fontId="4" fillId="0" borderId="6" xfId="0" applyFont="1" applyBorder="1" applyAlignment="1">
      <alignment vertical="center" wrapText="1"/>
    </xf>
    <xf numFmtId="0" fontId="4" fillId="0" borderId="0" xfId="0" applyFont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7" fillId="0" borderId="2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17" fillId="0" borderId="0" xfId="0" applyFont="1" applyAlignment="1">
      <alignment horizontal="center"/>
    </xf>
    <xf numFmtId="0" fontId="17" fillId="0" borderId="0" xfId="0" applyFont="1" applyAlignment="1"/>
    <xf numFmtId="0" fontId="18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6" fontId="7" fillId="0" borderId="1" xfId="1" applyNumberFormat="1" applyFont="1" applyBorder="1" applyAlignment="1">
      <alignment horizontal="center"/>
    </xf>
    <xf numFmtId="4" fontId="17" fillId="0" borderId="0" xfId="0" applyNumberFormat="1" applyFont="1"/>
    <xf numFmtId="0" fontId="3" fillId="0" borderId="0" xfId="0" applyFont="1" applyAlignment="1">
      <alignment horizontal="left"/>
    </xf>
    <xf numFmtId="49" fontId="4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/>
    <xf numFmtId="43" fontId="4" fillId="2" borderId="1" xfId="1" applyFont="1" applyFill="1" applyBorder="1" applyAlignment="1">
      <alignment horizontal="center"/>
    </xf>
    <xf numFmtId="164" fontId="4" fillId="0" borderId="0" xfId="1" applyNumberFormat="1" applyFont="1" applyBorder="1"/>
    <xf numFmtId="0" fontId="3" fillId="0" borderId="0" xfId="0" applyFont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wrapText="1"/>
    </xf>
    <xf numFmtId="164" fontId="4" fillId="0" borderId="1" xfId="1" applyNumberFormat="1" applyFont="1" applyBorder="1" applyAlignment="1">
      <alignment horizontal="right"/>
    </xf>
    <xf numFmtId="0" fontId="4" fillId="0" borderId="7" xfId="0" applyFont="1" applyBorder="1" applyAlignment="1">
      <alignment vertical="center" wrapText="1"/>
    </xf>
    <xf numFmtId="43" fontId="0" fillId="0" borderId="0" xfId="0" applyNumberFormat="1"/>
    <xf numFmtId="49" fontId="3" fillId="0" borderId="8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43" fontId="7" fillId="0" borderId="1" xfId="1" applyFont="1" applyBorder="1" applyAlignment="1">
      <alignment horizontal="center"/>
    </xf>
    <xf numFmtId="49" fontId="8" fillId="0" borderId="1" xfId="0" applyNumberFormat="1" applyFont="1" applyBorder="1" applyAlignment="1">
      <alignment horizontal="left"/>
    </xf>
    <xf numFmtId="164" fontId="7" fillId="0" borderId="1" xfId="1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  <xf numFmtId="0" fontId="5" fillId="0" borderId="0" xfId="0" applyFont="1" applyAlignment="1">
      <alignment wrapText="1"/>
    </xf>
    <xf numFmtId="0" fontId="11" fillId="0" borderId="4" xfId="0" applyFont="1" applyFill="1" applyBorder="1" applyAlignment="1">
      <alignment wrapText="1"/>
    </xf>
    <xf numFmtId="0" fontId="11" fillId="0" borderId="0" xfId="0" applyFont="1" applyBorder="1" applyAlignment="1">
      <alignment wrapText="1"/>
    </xf>
  </cellXfs>
  <cellStyles count="5">
    <cellStyle name="Excel Built-in Normal" xfId="4"/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view="pageBreakPreview" topLeftCell="A20" zoomScaleSheetLayoutView="100" workbookViewId="0">
      <selection activeCell="E23" sqref="E23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.85546875" style="2" customWidth="1"/>
    <col min="4" max="4" width="14.5703125" style="2" customWidth="1"/>
    <col min="5" max="5" width="15.85546875" style="2" customWidth="1"/>
    <col min="6" max="6" width="9.140625" style="2"/>
    <col min="7" max="7" width="12.140625" style="2" bestFit="1" customWidth="1"/>
    <col min="8" max="8" width="17.28515625" style="2" customWidth="1"/>
    <col min="9" max="16384" width="9.140625" style="2"/>
  </cols>
  <sheetData>
    <row r="1" spans="1:5" ht="15.75" x14ac:dyDescent="0.25">
      <c r="A1" s="50" t="s">
        <v>11</v>
      </c>
      <c r="B1" s="50"/>
      <c r="C1" s="50"/>
      <c r="D1" s="50"/>
      <c r="E1" s="50"/>
    </row>
    <row r="2" spans="1:5" ht="27.75" customHeight="1" x14ac:dyDescent="0.25">
      <c r="A2" s="51" t="s">
        <v>12</v>
      </c>
      <c r="B2" s="52"/>
      <c r="C2" s="52"/>
      <c r="D2" s="52"/>
      <c r="E2" s="52"/>
    </row>
    <row r="3" spans="1:5" x14ac:dyDescent="0.25">
      <c r="A3" s="53" t="s">
        <v>50</v>
      </c>
      <c r="B3" s="53"/>
      <c r="C3" s="53"/>
      <c r="D3" s="53"/>
      <c r="E3" s="53"/>
    </row>
    <row r="4" spans="1:5" s="1" customFormat="1" ht="15.75" customHeight="1" x14ac:dyDescent="0.25">
      <c r="A4" s="24" t="s">
        <v>13</v>
      </c>
      <c r="B4" s="4"/>
      <c r="C4" s="4"/>
      <c r="D4" s="54" t="s">
        <v>51</v>
      </c>
      <c r="E4" s="54"/>
    </row>
    <row r="5" spans="1:5" x14ac:dyDescent="0.25">
      <c r="A5" s="31"/>
      <c r="B5" s="4"/>
      <c r="C5" s="4"/>
      <c r="D5" s="4"/>
      <c r="E5" s="4"/>
    </row>
    <row r="6" spans="1:5" x14ac:dyDescent="0.25">
      <c r="A6" s="42" t="s">
        <v>0</v>
      </c>
      <c r="B6" s="42"/>
      <c r="C6" s="42"/>
      <c r="D6" s="42"/>
      <c r="E6" s="42"/>
    </row>
    <row r="7" spans="1:5" x14ac:dyDescent="0.25">
      <c r="A7" s="55" t="s">
        <v>24</v>
      </c>
      <c r="B7" s="55"/>
      <c r="C7" s="55"/>
      <c r="D7" s="55"/>
      <c r="E7" s="55"/>
    </row>
    <row r="8" spans="1:5" x14ac:dyDescent="0.25">
      <c r="A8" s="46" t="s">
        <v>1</v>
      </c>
      <c r="B8" s="46"/>
      <c r="C8" s="46"/>
      <c r="D8" s="46"/>
      <c r="E8" s="46"/>
    </row>
    <row r="9" spans="1:5" x14ac:dyDescent="0.25">
      <c r="A9" s="42" t="s">
        <v>25</v>
      </c>
      <c r="B9" s="42"/>
      <c r="C9" s="42"/>
      <c r="D9" s="42"/>
      <c r="E9" s="42"/>
    </row>
    <row r="10" spans="1:5" ht="25.9" customHeight="1" x14ac:dyDescent="0.25">
      <c r="A10" s="56" t="s">
        <v>14</v>
      </c>
      <c r="B10" s="57"/>
      <c r="C10" s="57"/>
      <c r="D10" s="57"/>
      <c r="E10" s="57"/>
    </row>
    <row r="11" spans="1:5" ht="30.75" customHeight="1" x14ac:dyDescent="0.25">
      <c r="A11" s="42" t="s">
        <v>26</v>
      </c>
      <c r="B11" s="42"/>
      <c r="C11" s="42"/>
      <c r="D11" s="42"/>
      <c r="E11" s="42"/>
    </row>
    <row r="12" spans="1:5" ht="16.5" customHeight="1" x14ac:dyDescent="0.25">
      <c r="A12" s="46" t="s">
        <v>15</v>
      </c>
      <c r="B12" s="47"/>
      <c r="C12" s="47"/>
      <c r="D12" s="47"/>
      <c r="E12" s="47"/>
    </row>
    <row r="13" spans="1:5" ht="16.5" customHeight="1" x14ac:dyDescent="0.25">
      <c r="A13" s="42" t="s">
        <v>22</v>
      </c>
      <c r="B13" s="42"/>
      <c r="C13" s="42"/>
      <c r="D13" s="42"/>
      <c r="E13" s="42"/>
    </row>
    <row r="14" spans="1:5" ht="17.25" customHeight="1" x14ac:dyDescent="0.25">
      <c r="A14" s="46" t="s">
        <v>2</v>
      </c>
      <c r="B14" s="47"/>
      <c r="C14" s="47"/>
      <c r="D14" s="47"/>
      <c r="E14" s="47"/>
    </row>
    <row r="15" spans="1:5" ht="17.25" customHeight="1" x14ac:dyDescent="0.25">
      <c r="A15" s="42" t="s">
        <v>52</v>
      </c>
      <c r="B15" s="42"/>
      <c r="C15" s="42"/>
      <c r="D15" s="42"/>
      <c r="E15" s="42"/>
    </row>
    <row r="16" spans="1:5" x14ac:dyDescent="0.25">
      <c r="A16" s="46" t="s">
        <v>16</v>
      </c>
      <c r="B16" s="47"/>
      <c r="C16" s="47"/>
      <c r="D16" s="47"/>
      <c r="E16" s="47"/>
    </row>
    <row r="17" spans="1:7" x14ac:dyDescent="0.25">
      <c r="A17" s="42" t="s">
        <v>17</v>
      </c>
      <c r="B17" s="42"/>
      <c r="C17" s="42"/>
      <c r="D17" s="42"/>
      <c r="E17" s="42"/>
    </row>
    <row r="18" spans="1:7" ht="60.75" customHeight="1" x14ac:dyDescent="0.25">
      <c r="A18" s="42" t="s">
        <v>27</v>
      </c>
      <c r="B18" s="42"/>
      <c r="C18" s="42"/>
      <c r="D18" s="42"/>
      <c r="E18" s="42"/>
    </row>
    <row r="19" spans="1:7" ht="31.5" customHeight="1" x14ac:dyDescent="0.25">
      <c r="A19" s="48" t="s">
        <v>28</v>
      </c>
      <c r="B19" s="48"/>
      <c r="C19" s="48"/>
      <c r="D19" s="48"/>
      <c r="E19" s="48"/>
    </row>
    <row r="20" spans="1:7" x14ac:dyDescent="0.25">
      <c r="A20" s="48"/>
      <c r="B20" s="48"/>
      <c r="C20" s="48"/>
      <c r="D20" s="48"/>
      <c r="E20" s="48"/>
      <c r="F20" s="2">
        <v>4416.8999999999996</v>
      </c>
      <c r="G20" s="2">
        <v>3</v>
      </c>
    </row>
    <row r="21" spans="1:7" ht="130.5" customHeight="1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1" t="s">
        <v>41</v>
      </c>
      <c r="B22" s="9" t="s">
        <v>39</v>
      </c>
      <c r="C22" s="3" t="s">
        <v>4</v>
      </c>
      <c r="D22" s="3">
        <v>14.15</v>
      </c>
      <c r="E22" s="8">
        <f>D22*F20*G20</f>
        <v>187497.40499999997</v>
      </c>
      <c r="G22" s="19"/>
    </row>
    <row r="23" spans="1:7" x14ac:dyDescent="0.25">
      <c r="A23" s="7" t="s">
        <v>44</v>
      </c>
      <c r="B23" s="9" t="s">
        <v>53</v>
      </c>
      <c r="C23" s="3" t="s">
        <v>30</v>
      </c>
      <c r="D23" s="3"/>
      <c r="E23" s="8">
        <v>0</v>
      </c>
      <c r="G23" s="19"/>
    </row>
    <row r="24" spans="1:7" x14ac:dyDescent="0.25">
      <c r="A24" s="7" t="s">
        <v>36</v>
      </c>
      <c r="B24" s="9" t="s">
        <v>23</v>
      </c>
      <c r="C24" s="3" t="s">
        <v>4</v>
      </c>
      <c r="D24" s="3">
        <v>5.42</v>
      </c>
      <c r="E24" s="8">
        <f>D24*F20*3</f>
        <v>71818.793999999994</v>
      </c>
      <c r="G24" s="19"/>
    </row>
    <row r="25" spans="1:7" x14ac:dyDescent="0.25">
      <c r="A25" s="7" t="s">
        <v>45</v>
      </c>
      <c r="B25" s="9" t="s">
        <v>53</v>
      </c>
      <c r="C25" s="22" t="s">
        <v>30</v>
      </c>
      <c r="D25" s="22"/>
      <c r="E25" s="8">
        <v>5465.93</v>
      </c>
      <c r="G25" s="19"/>
    </row>
    <row r="26" spans="1:7" x14ac:dyDescent="0.25">
      <c r="A26" s="7" t="s">
        <v>46</v>
      </c>
      <c r="B26" s="9" t="s">
        <v>53</v>
      </c>
      <c r="C26" s="22" t="s">
        <v>30</v>
      </c>
      <c r="D26" s="22"/>
      <c r="E26" s="8">
        <v>0</v>
      </c>
      <c r="G26" s="19"/>
    </row>
    <row r="27" spans="1:7" x14ac:dyDescent="0.25">
      <c r="A27" s="7" t="s">
        <v>47</v>
      </c>
      <c r="B27" s="9" t="s">
        <v>53</v>
      </c>
      <c r="C27" s="22" t="s">
        <v>30</v>
      </c>
      <c r="D27" s="22"/>
      <c r="E27" s="8">
        <v>9215</v>
      </c>
      <c r="G27" s="19"/>
    </row>
    <row r="28" spans="1:7" x14ac:dyDescent="0.25">
      <c r="A28" s="7" t="s">
        <v>48</v>
      </c>
      <c r="B28" s="9" t="s">
        <v>53</v>
      </c>
      <c r="C28" s="22" t="s">
        <v>30</v>
      </c>
      <c r="D28" s="22"/>
      <c r="E28" s="8">
        <v>8557.2199999999993</v>
      </c>
      <c r="G28" s="19"/>
    </row>
    <row r="29" spans="1:7" x14ac:dyDescent="0.25">
      <c r="A29" s="7" t="s">
        <v>29</v>
      </c>
      <c r="B29" s="9" t="s">
        <v>53</v>
      </c>
      <c r="C29" s="22" t="s">
        <v>30</v>
      </c>
      <c r="D29" s="22"/>
      <c r="E29" s="8">
        <v>6412.21</v>
      </c>
      <c r="G29" s="19"/>
    </row>
    <row r="30" spans="1:7" ht="45" x14ac:dyDescent="0.25">
      <c r="A30" s="14" t="s">
        <v>54</v>
      </c>
      <c r="B30" s="9" t="s">
        <v>55</v>
      </c>
      <c r="C30" s="22" t="s">
        <v>49</v>
      </c>
      <c r="D30" s="35">
        <v>2</v>
      </c>
      <c r="E30" s="26">
        <f>D30*235.95</f>
        <v>471.9</v>
      </c>
      <c r="G30" s="19"/>
    </row>
    <row r="31" spans="1:7" x14ac:dyDescent="0.25">
      <c r="A31" s="27"/>
      <c r="B31" s="9"/>
      <c r="C31" s="22"/>
      <c r="D31" s="28"/>
      <c r="E31" s="26"/>
      <c r="G31" s="19"/>
    </row>
    <row r="32" spans="1:7" x14ac:dyDescent="0.25">
      <c r="A32" s="20" t="s">
        <v>37</v>
      </c>
      <c r="B32" s="10"/>
      <c r="C32" s="11"/>
      <c r="D32" s="11"/>
      <c r="E32" s="12">
        <f>SUM(E22:E31)</f>
        <v>289438.45899999997</v>
      </c>
    </row>
    <row r="33" spans="1:8" ht="14.45" customHeight="1" x14ac:dyDescent="0.25"/>
    <row r="34" spans="1:8" ht="31.5" customHeight="1" x14ac:dyDescent="0.25">
      <c r="A34" s="49" t="s">
        <v>57</v>
      </c>
      <c r="B34" s="49"/>
      <c r="C34" s="49"/>
      <c r="D34" s="49"/>
      <c r="E34" s="49"/>
    </row>
    <row r="35" spans="1:8" ht="33" customHeight="1" x14ac:dyDescent="0.25">
      <c r="A35" s="42" t="s">
        <v>21</v>
      </c>
      <c r="B35" s="42"/>
      <c r="C35" s="42"/>
      <c r="D35" s="42"/>
      <c r="E35" s="42"/>
      <c r="F35" s="13"/>
      <c r="G35" s="13"/>
      <c r="H35" s="15"/>
    </row>
    <row r="36" spans="1:8" ht="18" customHeight="1" x14ac:dyDescent="0.25">
      <c r="A36" s="42" t="s">
        <v>20</v>
      </c>
      <c r="B36" s="42"/>
      <c r="C36" s="42"/>
      <c r="D36" s="42"/>
      <c r="E36" s="42"/>
    </row>
    <row r="37" spans="1:8" x14ac:dyDescent="0.25">
      <c r="A37" s="42"/>
      <c r="B37" s="42"/>
      <c r="C37" s="42"/>
      <c r="D37" s="42"/>
      <c r="E37" s="42"/>
    </row>
    <row r="38" spans="1:8" x14ac:dyDescent="0.25">
      <c r="A38" s="45" t="s">
        <v>5</v>
      </c>
      <c r="B38" s="45"/>
      <c r="C38" s="45"/>
      <c r="D38" s="45"/>
      <c r="E38" s="45"/>
    </row>
    <row r="39" spans="1:8" x14ac:dyDescent="0.25">
      <c r="A39" s="42" t="s">
        <v>18</v>
      </c>
      <c r="B39" s="42"/>
      <c r="C39" s="42"/>
      <c r="D39" s="42"/>
      <c r="E39" s="42"/>
    </row>
    <row r="40" spans="1:8" x14ac:dyDescent="0.25">
      <c r="A40" s="43" t="s">
        <v>56</v>
      </c>
      <c r="B40" s="43"/>
      <c r="C40" s="43"/>
      <c r="D40" s="43"/>
      <c r="E40" s="5"/>
    </row>
    <row r="41" spans="1:8" x14ac:dyDescent="0.25">
      <c r="B41" s="44" t="s">
        <v>19</v>
      </c>
      <c r="C41" s="44"/>
      <c r="D41" s="44"/>
      <c r="E41" s="6" t="s">
        <v>6</v>
      </c>
    </row>
    <row r="42" spans="1:8" x14ac:dyDescent="0.25">
      <c r="A42" s="29"/>
      <c r="B42" s="29"/>
      <c r="C42" s="29"/>
      <c r="D42" s="29"/>
      <c r="E42" s="29"/>
    </row>
    <row r="43" spans="1:8" x14ac:dyDescent="0.25">
      <c r="A43" s="43" t="s">
        <v>31</v>
      </c>
      <c r="B43" s="43"/>
      <c r="C43" s="43"/>
      <c r="D43" s="43"/>
      <c r="E43" s="5"/>
    </row>
    <row r="44" spans="1:8" x14ac:dyDescent="0.25">
      <c r="B44" s="44" t="s">
        <v>19</v>
      </c>
      <c r="C44" s="44"/>
      <c r="D44" s="44"/>
      <c r="E44" s="6" t="s">
        <v>6</v>
      </c>
    </row>
    <row r="45" spans="1:8" x14ac:dyDescent="0.25">
      <c r="A45" s="13" t="s">
        <v>32</v>
      </c>
    </row>
    <row r="46" spans="1:8" x14ac:dyDescent="0.25">
      <c r="A46" s="2" t="s">
        <v>38</v>
      </c>
      <c r="B46" s="23">
        <v>18181.509999999998</v>
      </c>
    </row>
    <row r="47" spans="1:8" x14ac:dyDescent="0.25">
      <c r="A47" s="2" t="s">
        <v>58</v>
      </c>
      <c r="B47" s="16"/>
    </row>
    <row r="48" spans="1:8" x14ac:dyDescent="0.25">
      <c r="A48" s="2" t="s">
        <v>34</v>
      </c>
      <c r="B48" s="17">
        <v>322302.43</v>
      </c>
    </row>
    <row r="49" spans="1:2" x14ac:dyDescent="0.25">
      <c r="A49" s="2" t="s">
        <v>42</v>
      </c>
      <c r="B49" s="25">
        <f>350*3</f>
        <v>1050</v>
      </c>
    </row>
    <row r="50" spans="1:2" x14ac:dyDescent="0.25">
      <c r="A50" s="2" t="s">
        <v>40</v>
      </c>
      <c r="B50" s="17">
        <f>3*330</f>
        <v>990</v>
      </c>
    </row>
    <row r="51" spans="1:2" x14ac:dyDescent="0.25">
      <c r="A51" s="2" t="s">
        <v>43</v>
      </c>
      <c r="B51" s="17">
        <f>3*300</f>
        <v>900</v>
      </c>
    </row>
    <row r="52" spans="1:2" ht="30" x14ac:dyDescent="0.25">
      <c r="A52" s="30" t="s">
        <v>35</v>
      </c>
      <c r="B52" s="17">
        <f>E32</f>
        <v>289438.45899999997</v>
      </c>
    </row>
    <row r="53" spans="1:2" x14ac:dyDescent="0.25">
      <c r="A53" s="18" t="s">
        <v>33</v>
      </c>
      <c r="B53" s="23">
        <f>B46+B48+B49+B50+B51-B52</f>
        <v>53985.481000000029</v>
      </c>
    </row>
  </sheetData>
  <mergeCells count="29"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  <mergeCell ref="A38:E38"/>
    <mergeCell ref="A14:E14"/>
    <mergeCell ref="A15:E15"/>
    <mergeCell ref="A16:E16"/>
    <mergeCell ref="A17:E17"/>
    <mergeCell ref="A18:E18"/>
    <mergeCell ref="A19:E19"/>
    <mergeCell ref="A20:E20"/>
    <mergeCell ref="A34:E34"/>
    <mergeCell ref="A35:E35"/>
    <mergeCell ref="A36:E36"/>
    <mergeCell ref="A37:E37"/>
    <mergeCell ref="A39:E39"/>
    <mergeCell ref="A40:D40"/>
    <mergeCell ref="B41:D41"/>
    <mergeCell ref="A43:D43"/>
    <mergeCell ref="B44:D44"/>
  </mergeCells>
  <printOptions horizontalCentered="1"/>
  <pageMargins left="0.31496062992125984" right="0.31496062992125984" top="0.15748031496062992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view="pageBreakPreview" topLeftCell="A16" zoomScaleSheetLayoutView="100" workbookViewId="0">
      <selection activeCell="E23" sqref="E23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.85546875" style="2" customWidth="1"/>
    <col min="4" max="4" width="14.5703125" style="2" customWidth="1"/>
    <col min="5" max="5" width="15.85546875" style="2" customWidth="1"/>
    <col min="6" max="6" width="9.140625" style="2"/>
    <col min="7" max="7" width="12.140625" style="2" bestFit="1" customWidth="1"/>
    <col min="8" max="8" width="17.28515625" style="2" customWidth="1"/>
    <col min="9" max="16384" width="9.140625" style="2"/>
  </cols>
  <sheetData>
    <row r="1" spans="1:5" ht="15.75" x14ac:dyDescent="0.25">
      <c r="A1" s="50" t="s">
        <v>11</v>
      </c>
      <c r="B1" s="50"/>
      <c r="C1" s="50"/>
      <c r="D1" s="50"/>
      <c r="E1" s="50"/>
    </row>
    <row r="2" spans="1:5" ht="27.75" customHeight="1" x14ac:dyDescent="0.25">
      <c r="A2" s="51" t="s">
        <v>12</v>
      </c>
      <c r="B2" s="52"/>
      <c r="C2" s="52"/>
      <c r="D2" s="52"/>
      <c r="E2" s="52"/>
    </row>
    <row r="3" spans="1:5" x14ac:dyDescent="0.25">
      <c r="A3" s="53" t="s">
        <v>59</v>
      </c>
      <c r="B3" s="53"/>
      <c r="C3" s="53"/>
      <c r="D3" s="53"/>
      <c r="E3" s="53"/>
    </row>
    <row r="4" spans="1:5" s="1" customFormat="1" ht="15.75" customHeight="1" x14ac:dyDescent="0.25">
      <c r="A4" s="24" t="s">
        <v>13</v>
      </c>
      <c r="B4" s="4"/>
      <c r="C4" s="4"/>
      <c r="D4" s="54" t="s">
        <v>60</v>
      </c>
      <c r="E4" s="54"/>
    </row>
    <row r="5" spans="1:5" x14ac:dyDescent="0.25">
      <c r="A5" s="33"/>
      <c r="B5" s="4"/>
      <c r="C5" s="4"/>
      <c r="D5" s="4"/>
      <c r="E5" s="4"/>
    </row>
    <row r="6" spans="1:5" x14ac:dyDescent="0.25">
      <c r="A6" s="42" t="s">
        <v>0</v>
      </c>
      <c r="B6" s="42"/>
      <c r="C6" s="42"/>
      <c r="D6" s="42"/>
      <c r="E6" s="42"/>
    </row>
    <row r="7" spans="1:5" x14ac:dyDescent="0.25">
      <c r="A7" s="55" t="s">
        <v>24</v>
      </c>
      <c r="B7" s="55"/>
      <c r="C7" s="55"/>
      <c r="D7" s="55"/>
      <c r="E7" s="55"/>
    </row>
    <row r="8" spans="1:5" x14ac:dyDescent="0.25">
      <c r="A8" s="46" t="s">
        <v>1</v>
      </c>
      <c r="B8" s="46"/>
      <c r="C8" s="46"/>
      <c r="D8" s="46"/>
      <c r="E8" s="46"/>
    </row>
    <row r="9" spans="1:5" x14ac:dyDescent="0.25">
      <c r="A9" s="42" t="s">
        <v>25</v>
      </c>
      <c r="B9" s="42"/>
      <c r="C9" s="42"/>
      <c r="D9" s="42"/>
      <c r="E9" s="42"/>
    </row>
    <row r="10" spans="1:5" ht="25.9" customHeight="1" x14ac:dyDescent="0.25">
      <c r="A10" s="56" t="s">
        <v>14</v>
      </c>
      <c r="B10" s="57"/>
      <c r="C10" s="57"/>
      <c r="D10" s="57"/>
      <c r="E10" s="57"/>
    </row>
    <row r="11" spans="1:5" ht="30.75" customHeight="1" x14ac:dyDescent="0.25">
      <c r="A11" s="42" t="s">
        <v>26</v>
      </c>
      <c r="B11" s="42"/>
      <c r="C11" s="42"/>
      <c r="D11" s="42"/>
      <c r="E11" s="42"/>
    </row>
    <row r="12" spans="1:5" ht="16.5" customHeight="1" x14ac:dyDescent="0.25">
      <c r="A12" s="46" t="s">
        <v>15</v>
      </c>
      <c r="B12" s="47"/>
      <c r="C12" s="47"/>
      <c r="D12" s="47"/>
      <c r="E12" s="47"/>
    </row>
    <row r="13" spans="1:5" ht="16.5" customHeight="1" x14ac:dyDescent="0.25">
      <c r="A13" s="42" t="s">
        <v>22</v>
      </c>
      <c r="B13" s="42"/>
      <c r="C13" s="42"/>
      <c r="D13" s="42"/>
      <c r="E13" s="42"/>
    </row>
    <row r="14" spans="1:5" ht="17.25" customHeight="1" x14ac:dyDescent="0.25">
      <c r="A14" s="46" t="s">
        <v>2</v>
      </c>
      <c r="B14" s="47"/>
      <c r="C14" s="47"/>
      <c r="D14" s="47"/>
      <c r="E14" s="47"/>
    </row>
    <row r="15" spans="1:5" ht="17.25" customHeight="1" x14ac:dyDescent="0.25">
      <c r="A15" s="42" t="s">
        <v>52</v>
      </c>
      <c r="B15" s="42"/>
      <c r="C15" s="42"/>
      <c r="D15" s="42"/>
      <c r="E15" s="42"/>
    </row>
    <row r="16" spans="1:5" x14ac:dyDescent="0.25">
      <c r="A16" s="46" t="s">
        <v>16</v>
      </c>
      <c r="B16" s="47"/>
      <c r="C16" s="47"/>
      <c r="D16" s="47"/>
      <c r="E16" s="47"/>
    </row>
    <row r="17" spans="1:7" x14ac:dyDescent="0.25">
      <c r="A17" s="42" t="s">
        <v>17</v>
      </c>
      <c r="B17" s="42"/>
      <c r="C17" s="42"/>
      <c r="D17" s="42"/>
      <c r="E17" s="42"/>
    </row>
    <row r="18" spans="1:7" ht="60.75" customHeight="1" x14ac:dyDescent="0.25">
      <c r="A18" s="42" t="s">
        <v>27</v>
      </c>
      <c r="B18" s="42"/>
      <c r="C18" s="42"/>
      <c r="D18" s="42"/>
      <c r="E18" s="42"/>
    </row>
    <row r="19" spans="1:7" ht="31.5" customHeight="1" x14ac:dyDescent="0.25">
      <c r="A19" s="48" t="s">
        <v>28</v>
      </c>
      <c r="B19" s="48"/>
      <c r="C19" s="48"/>
      <c r="D19" s="48"/>
      <c r="E19" s="48"/>
    </row>
    <row r="20" spans="1:7" x14ac:dyDescent="0.25">
      <c r="A20" s="48"/>
      <c r="B20" s="48"/>
      <c r="C20" s="48"/>
      <c r="D20" s="48"/>
      <c r="E20" s="48"/>
      <c r="F20" s="2">
        <v>4416.8999999999996</v>
      </c>
      <c r="G20" s="2">
        <v>3</v>
      </c>
    </row>
    <row r="21" spans="1:7" ht="130.5" customHeight="1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1" t="s">
        <v>41</v>
      </c>
      <c r="B22" s="9" t="s">
        <v>39</v>
      </c>
      <c r="C22" s="3" t="s">
        <v>4</v>
      </c>
      <c r="D22" s="3">
        <v>14.15</v>
      </c>
      <c r="E22" s="8">
        <f>D22*F20*G20</f>
        <v>187497.40499999997</v>
      </c>
      <c r="G22" s="19"/>
    </row>
    <row r="23" spans="1:7" x14ac:dyDescent="0.25">
      <c r="A23" s="7" t="s">
        <v>44</v>
      </c>
      <c r="B23" s="9" t="s">
        <v>61</v>
      </c>
      <c r="C23" s="3" t="s">
        <v>30</v>
      </c>
      <c r="D23" s="3"/>
      <c r="E23" s="8">
        <v>0</v>
      </c>
      <c r="G23" s="19"/>
    </row>
    <row r="24" spans="1:7" x14ac:dyDescent="0.25">
      <c r="A24" s="7" t="s">
        <v>36</v>
      </c>
      <c r="B24" s="9" t="s">
        <v>23</v>
      </c>
      <c r="C24" s="3" t="s">
        <v>4</v>
      </c>
      <c r="D24" s="3">
        <v>5.42</v>
      </c>
      <c r="E24" s="8">
        <f>D24*F20*3</f>
        <v>71818.793999999994</v>
      </c>
      <c r="G24" s="19"/>
    </row>
    <row r="25" spans="1:7" x14ac:dyDescent="0.25">
      <c r="A25" s="7" t="s">
        <v>45</v>
      </c>
      <c r="B25" s="9" t="s">
        <v>61</v>
      </c>
      <c r="C25" s="22" t="s">
        <v>30</v>
      </c>
      <c r="D25" s="22"/>
      <c r="E25" s="8">
        <v>6340.36</v>
      </c>
      <c r="G25" s="19"/>
    </row>
    <row r="26" spans="1:7" x14ac:dyDescent="0.25">
      <c r="A26" s="7" t="s">
        <v>46</v>
      </c>
      <c r="B26" s="9" t="s">
        <v>61</v>
      </c>
      <c r="C26" s="22" t="s">
        <v>30</v>
      </c>
      <c r="D26" s="22"/>
      <c r="E26" s="8">
        <v>0</v>
      </c>
      <c r="G26" s="19"/>
    </row>
    <row r="27" spans="1:7" x14ac:dyDescent="0.25">
      <c r="A27" s="7" t="s">
        <v>47</v>
      </c>
      <c r="B27" s="9" t="s">
        <v>61</v>
      </c>
      <c r="C27" s="22" t="s">
        <v>30</v>
      </c>
      <c r="D27" s="22"/>
      <c r="E27" s="8">
        <v>4961.55</v>
      </c>
      <c r="G27" s="19"/>
    </row>
    <row r="28" spans="1:7" x14ac:dyDescent="0.25">
      <c r="A28" s="7" t="s">
        <v>48</v>
      </c>
      <c r="B28" s="9" t="s">
        <v>61</v>
      </c>
      <c r="C28" s="22" t="s">
        <v>30</v>
      </c>
      <c r="D28" s="22"/>
      <c r="E28" s="8">
        <v>9926.18</v>
      </c>
      <c r="G28" s="19"/>
    </row>
    <row r="29" spans="1:7" x14ac:dyDescent="0.25">
      <c r="A29" s="7" t="s">
        <v>29</v>
      </c>
      <c r="B29" s="9" t="s">
        <v>61</v>
      </c>
      <c r="C29" s="22" t="s">
        <v>30</v>
      </c>
      <c r="D29" s="22"/>
      <c r="E29" s="8">
        <v>4436.57</v>
      </c>
      <c r="G29" s="19"/>
    </row>
    <row r="30" spans="1:7" x14ac:dyDescent="0.25">
      <c r="A30" s="36" t="s">
        <v>67</v>
      </c>
      <c r="B30" s="9" t="s">
        <v>61</v>
      </c>
      <c r="C30" s="22" t="s">
        <v>30</v>
      </c>
      <c r="D30" s="22"/>
      <c r="E30" s="8">
        <v>6500</v>
      </c>
      <c r="G30" s="19"/>
    </row>
    <row r="31" spans="1:7" x14ac:dyDescent="0.25">
      <c r="A31" s="14" t="s">
        <v>65</v>
      </c>
      <c r="B31" s="9" t="s">
        <v>66</v>
      </c>
      <c r="C31" s="22" t="s">
        <v>49</v>
      </c>
      <c r="D31" s="35">
        <v>4</v>
      </c>
      <c r="E31" s="26">
        <f>D31*235.95</f>
        <v>943.8</v>
      </c>
      <c r="G31" s="19"/>
    </row>
    <row r="32" spans="1:7" x14ac:dyDescent="0.25">
      <c r="A32" s="27"/>
      <c r="B32" s="9"/>
      <c r="C32" s="22"/>
      <c r="D32" s="28"/>
      <c r="E32" s="26"/>
      <c r="G32" s="19"/>
    </row>
    <row r="33" spans="1:8" x14ac:dyDescent="0.25">
      <c r="A33" s="20" t="s">
        <v>37</v>
      </c>
      <c r="B33" s="10"/>
      <c r="C33" s="11"/>
      <c r="D33" s="11"/>
      <c r="E33" s="12">
        <f>SUM(E22:E32)</f>
        <v>292424.65899999993</v>
      </c>
    </row>
    <row r="34" spans="1:8" ht="14.45" customHeight="1" x14ac:dyDescent="0.25"/>
    <row r="35" spans="1:8" ht="31.5" customHeight="1" x14ac:dyDescent="0.25">
      <c r="A35" s="49" t="s">
        <v>68</v>
      </c>
      <c r="B35" s="49"/>
      <c r="C35" s="49"/>
      <c r="D35" s="49"/>
      <c r="E35" s="49"/>
    </row>
    <row r="36" spans="1:8" ht="33" customHeight="1" x14ac:dyDescent="0.25">
      <c r="A36" s="42" t="s">
        <v>21</v>
      </c>
      <c r="B36" s="42"/>
      <c r="C36" s="42"/>
      <c r="D36" s="42"/>
      <c r="E36" s="42"/>
      <c r="F36" s="13"/>
      <c r="G36" s="13"/>
      <c r="H36" s="15"/>
    </row>
    <row r="37" spans="1:8" ht="18" customHeight="1" x14ac:dyDescent="0.25">
      <c r="A37" s="42" t="s">
        <v>20</v>
      </c>
      <c r="B37" s="42"/>
      <c r="C37" s="42"/>
      <c r="D37" s="42"/>
      <c r="E37" s="42"/>
    </row>
    <row r="38" spans="1:8" x14ac:dyDescent="0.25">
      <c r="A38" s="42"/>
      <c r="B38" s="42"/>
      <c r="C38" s="42"/>
      <c r="D38" s="42"/>
      <c r="E38" s="42"/>
    </row>
    <row r="39" spans="1:8" x14ac:dyDescent="0.25">
      <c r="A39" s="45" t="s">
        <v>5</v>
      </c>
      <c r="B39" s="45"/>
      <c r="C39" s="45"/>
      <c r="D39" s="45"/>
      <c r="E39" s="45"/>
    </row>
    <row r="40" spans="1:8" x14ac:dyDescent="0.25">
      <c r="A40" s="42" t="s">
        <v>18</v>
      </c>
      <c r="B40" s="42"/>
      <c r="C40" s="42"/>
      <c r="D40" s="42"/>
      <c r="E40" s="42"/>
    </row>
    <row r="41" spans="1:8" x14ac:dyDescent="0.25">
      <c r="A41" s="43" t="s">
        <v>56</v>
      </c>
      <c r="B41" s="43"/>
      <c r="C41" s="43"/>
      <c r="D41" s="43"/>
      <c r="E41" s="5"/>
    </row>
    <row r="42" spans="1:8" x14ac:dyDescent="0.25">
      <c r="B42" s="44" t="s">
        <v>19</v>
      </c>
      <c r="C42" s="44"/>
      <c r="D42" s="44"/>
      <c r="E42" s="6" t="s">
        <v>6</v>
      </c>
    </row>
    <row r="43" spans="1:8" x14ac:dyDescent="0.25">
      <c r="A43" s="32"/>
      <c r="B43" s="32"/>
      <c r="C43" s="32"/>
      <c r="D43" s="32"/>
      <c r="E43" s="32"/>
    </row>
    <row r="44" spans="1:8" x14ac:dyDescent="0.25">
      <c r="A44" s="43" t="s">
        <v>31</v>
      </c>
      <c r="B44" s="43"/>
      <c r="C44" s="43"/>
      <c r="D44" s="43"/>
      <c r="E44" s="5"/>
    </row>
    <row r="45" spans="1:8" x14ac:dyDescent="0.25">
      <c r="B45" s="44" t="s">
        <v>19</v>
      </c>
      <c r="C45" s="44"/>
      <c r="D45" s="44"/>
      <c r="E45" s="6" t="s">
        <v>6</v>
      </c>
    </row>
    <row r="46" spans="1:8" x14ac:dyDescent="0.25">
      <c r="A46" s="13" t="s">
        <v>32</v>
      </c>
    </row>
    <row r="47" spans="1:8" x14ac:dyDescent="0.25">
      <c r="A47" s="2" t="s">
        <v>38</v>
      </c>
      <c r="B47" s="23">
        <f>'1кв'!B53</f>
        <v>53985.481000000029</v>
      </c>
    </row>
    <row r="48" spans="1:8" x14ac:dyDescent="0.25">
      <c r="A48" s="2" t="s">
        <v>69</v>
      </c>
      <c r="B48" s="16"/>
    </row>
    <row r="49" spans="1:2" x14ac:dyDescent="0.25">
      <c r="A49" s="2" t="s">
        <v>34</v>
      </c>
      <c r="B49" s="17">
        <v>320513.38</v>
      </c>
    </row>
    <row r="50" spans="1:2" x14ac:dyDescent="0.25">
      <c r="A50" s="2" t="s">
        <v>42</v>
      </c>
      <c r="B50" s="25">
        <f>350*3</f>
        <v>1050</v>
      </c>
    </row>
    <row r="51" spans="1:2" x14ac:dyDescent="0.25">
      <c r="A51" s="2" t="s">
        <v>40</v>
      </c>
      <c r="B51" s="17">
        <f>3*330</f>
        <v>990</v>
      </c>
    </row>
    <row r="52" spans="1:2" x14ac:dyDescent="0.25">
      <c r="A52" s="2" t="s">
        <v>43</v>
      </c>
      <c r="B52" s="17">
        <f>3*300</f>
        <v>900</v>
      </c>
    </row>
    <row r="53" spans="1:2" ht="30" x14ac:dyDescent="0.25">
      <c r="A53" s="34" t="s">
        <v>35</v>
      </c>
      <c r="B53" s="17">
        <f>E33</f>
        <v>292424.65899999993</v>
      </c>
    </row>
    <row r="54" spans="1:2" x14ac:dyDescent="0.25">
      <c r="A54" s="18" t="s">
        <v>33</v>
      </c>
      <c r="B54" s="23">
        <f>B47+B49+B50+B51+B52-B53</f>
        <v>85014.202000000107</v>
      </c>
    </row>
  </sheetData>
  <mergeCells count="29"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  <mergeCell ref="A39:E39"/>
    <mergeCell ref="A14:E14"/>
    <mergeCell ref="A15:E15"/>
    <mergeCell ref="A16:E16"/>
    <mergeCell ref="A17:E17"/>
    <mergeCell ref="A18:E18"/>
    <mergeCell ref="A19:E19"/>
    <mergeCell ref="A20:E20"/>
    <mergeCell ref="A35:E35"/>
    <mergeCell ref="A36:E36"/>
    <mergeCell ref="A37:E37"/>
    <mergeCell ref="A38:E38"/>
    <mergeCell ref="A40:E40"/>
    <mergeCell ref="A41:D41"/>
    <mergeCell ref="B42:D42"/>
    <mergeCell ref="A44:D44"/>
    <mergeCell ref="B45:D45"/>
  </mergeCells>
  <printOptions horizontalCentered="1"/>
  <pageMargins left="0.31496062992125984" right="0.31496062992125984" top="0.15748031496062992" bottom="0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view="pageBreakPreview" topLeftCell="A21" zoomScaleSheetLayoutView="100" workbookViewId="0">
      <selection activeCell="E23" sqref="E23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.85546875" style="2" customWidth="1"/>
    <col min="4" max="4" width="14.5703125" style="2" customWidth="1"/>
    <col min="5" max="5" width="15.85546875" style="2" customWidth="1"/>
    <col min="6" max="6" width="9.140625" style="2"/>
    <col min="7" max="7" width="12.140625" style="2" bestFit="1" customWidth="1"/>
    <col min="8" max="8" width="17.28515625" style="2" customWidth="1"/>
    <col min="9" max="16384" width="9.140625" style="2"/>
  </cols>
  <sheetData>
    <row r="1" spans="1:5" ht="15.75" x14ac:dyDescent="0.25">
      <c r="A1" s="50" t="s">
        <v>11</v>
      </c>
      <c r="B1" s="50"/>
      <c r="C1" s="50"/>
      <c r="D1" s="50"/>
      <c r="E1" s="50"/>
    </row>
    <row r="2" spans="1:5" ht="27.75" customHeight="1" x14ac:dyDescent="0.25">
      <c r="A2" s="51" t="s">
        <v>12</v>
      </c>
      <c r="B2" s="52"/>
      <c r="C2" s="52"/>
      <c r="D2" s="52"/>
      <c r="E2" s="52"/>
    </row>
    <row r="3" spans="1:5" x14ac:dyDescent="0.25">
      <c r="A3" s="53" t="s">
        <v>62</v>
      </c>
      <c r="B3" s="53"/>
      <c r="C3" s="53"/>
      <c r="D3" s="53"/>
      <c r="E3" s="53"/>
    </row>
    <row r="4" spans="1:5" s="1" customFormat="1" ht="15.75" customHeight="1" x14ac:dyDescent="0.25">
      <c r="A4" s="24" t="s">
        <v>13</v>
      </c>
      <c r="B4" s="4"/>
      <c r="C4" s="4"/>
      <c r="D4" s="54" t="s">
        <v>63</v>
      </c>
      <c r="E4" s="54"/>
    </row>
    <row r="5" spans="1:5" x14ac:dyDescent="0.25">
      <c r="A5" s="33"/>
      <c r="B5" s="4"/>
      <c r="C5" s="4"/>
      <c r="D5" s="4"/>
      <c r="E5" s="4"/>
    </row>
    <row r="6" spans="1:5" x14ac:dyDescent="0.25">
      <c r="A6" s="42" t="s">
        <v>0</v>
      </c>
      <c r="B6" s="42"/>
      <c r="C6" s="42"/>
      <c r="D6" s="42"/>
      <c r="E6" s="42"/>
    </row>
    <row r="7" spans="1:5" x14ac:dyDescent="0.25">
      <c r="A7" s="55" t="s">
        <v>24</v>
      </c>
      <c r="B7" s="55"/>
      <c r="C7" s="55"/>
      <c r="D7" s="55"/>
      <c r="E7" s="55"/>
    </row>
    <row r="8" spans="1:5" x14ac:dyDescent="0.25">
      <c r="A8" s="46" t="s">
        <v>1</v>
      </c>
      <c r="B8" s="46"/>
      <c r="C8" s="46"/>
      <c r="D8" s="46"/>
      <c r="E8" s="46"/>
    </row>
    <row r="9" spans="1:5" x14ac:dyDescent="0.25">
      <c r="A9" s="42" t="s">
        <v>25</v>
      </c>
      <c r="B9" s="42"/>
      <c r="C9" s="42"/>
      <c r="D9" s="42"/>
      <c r="E9" s="42"/>
    </row>
    <row r="10" spans="1:5" ht="25.9" customHeight="1" x14ac:dyDescent="0.25">
      <c r="A10" s="56" t="s">
        <v>14</v>
      </c>
      <c r="B10" s="57"/>
      <c r="C10" s="57"/>
      <c r="D10" s="57"/>
      <c r="E10" s="57"/>
    </row>
    <row r="11" spans="1:5" ht="30.75" customHeight="1" x14ac:dyDescent="0.25">
      <c r="A11" s="42" t="s">
        <v>26</v>
      </c>
      <c r="B11" s="42"/>
      <c r="C11" s="42"/>
      <c r="D11" s="42"/>
      <c r="E11" s="42"/>
    </row>
    <row r="12" spans="1:5" ht="16.5" customHeight="1" x14ac:dyDescent="0.25">
      <c r="A12" s="46" t="s">
        <v>15</v>
      </c>
      <c r="B12" s="47"/>
      <c r="C12" s="47"/>
      <c r="D12" s="47"/>
      <c r="E12" s="47"/>
    </row>
    <row r="13" spans="1:5" ht="16.5" customHeight="1" x14ac:dyDescent="0.25">
      <c r="A13" s="42" t="s">
        <v>22</v>
      </c>
      <c r="B13" s="42"/>
      <c r="C13" s="42"/>
      <c r="D13" s="42"/>
      <c r="E13" s="42"/>
    </row>
    <row r="14" spans="1:5" ht="17.25" customHeight="1" x14ac:dyDescent="0.25">
      <c r="A14" s="46" t="s">
        <v>2</v>
      </c>
      <c r="B14" s="47"/>
      <c r="C14" s="47"/>
      <c r="D14" s="47"/>
      <c r="E14" s="47"/>
    </row>
    <row r="15" spans="1:5" ht="17.25" customHeight="1" x14ac:dyDescent="0.25">
      <c r="A15" s="42" t="s">
        <v>52</v>
      </c>
      <c r="B15" s="42"/>
      <c r="C15" s="42"/>
      <c r="D15" s="42"/>
      <c r="E15" s="42"/>
    </row>
    <row r="16" spans="1:5" x14ac:dyDescent="0.25">
      <c r="A16" s="46" t="s">
        <v>16</v>
      </c>
      <c r="B16" s="47"/>
      <c r="C16" s="47"/>
      <c r="D16" s="47"/>
      <c r="E16" s="47"/>
    </row>
    <row r="17" spans="1:7" x14ac:dyDescent="0.25">
      <c r="A17" s="42" t="s">
        <v>17</v>
      </c>
      <c r="B17" s="42"/>
      <c r="C17" s="42"/>
      <c r="D17" s="42"/>
      <c r="E17" s="42"/>
    </row>
    <row r="18" spans="1:7" ht="60.75" customHeight="1" x14ac:dyDescent="0.25">
      <c r="A18" s="42" t="s">
        <v>27</v>
      </c>
      <c r="B18" s="42"/>
      <c r="C18" s="42"/>
      <c r="D18" s="42"/>
      <c r="E18" s="42"/>
    </row>
    <row r="19" spans="1:7" ht="31.5" customHeight="1" x14ac:dyDescent="0.25">
      <c r="A19" s="48" t="s">
        <v>28</v>
      </c>
      <c r="B19" s="48"/>
      <c r="C19" s="48"/>
      <c r="D19" s="48"/>
      <c r="E19" s="48"/>
    </row>
    <row r="20" spans="1:7" x14ac:dyDescent="0.25">
      <c r="A20" s="48"/>
      <c r="B20" s="48"/>
      <c r="C20" s="48"/>
      <c r="D20" s="48"/>
      <c r="E20" s="48"/>
      <c r="F20" s="2">
        <v>4416.8999999999996</v>
      </c>
      <c r="G20" s="2">
        <v>3</v>
      </c>
    </row>
    <row r="21" spans="1:7" ht="130.5" customHeight="1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1" t="s">
        <v>41</v>
      </c>
      <c r="B22" s="9" t="s">
        <v>39</v>
      </c>
      <c r="C22" s="3" t="s">
        <v>4</v>
      </c>
      <c r="D22" s="3">
        <v>15.83</v>
      </c>
      <c r="E22" s="8">
        <f>D22*F20*G20</f>
        <v>209758.58099999995</v>
      </c>
      <c r="G22" s="19"/>
    </row>
    <row r="23" spans="1:7" x14ac:dyDescent="0.25">
      <c r="A23" s="7" t="s">
        <v>44</v>
      </c>
      <c r="B23" s="9" t="s">
        <v>64</v>
      </c>
      <c r="C23" s="3" t="s">
        <v>30</v>
      </c>
      <c r="D23" s="3"/>
      <c r="E23" s="8">
        <v>1726.34</v>
      </c>
      <c r="G23" s="19"/>
    </row>
    <row r="24" spans="1:7" x14ac:dyDescent="0.25">
      <c r="A24" s="7" t="s">
        <v>36</v>
      </c>
      <c r="B24" s="9" t="s">
        <v>23</v>
      </c>
      <c r="C24" s="3" t="s">
        <v>4</v>
      </c>
      <c r="D24" s="3">
        <v>6.06</v>
      </c>
      <c r="E24" s="8">
        <f>D24*F20*3</f>
        <v>80299.241999999998</v>
      </c>
      <c r="G24" s="19"/>
    </row>
    <row r="25" spans="1:7" x14ac:dyDescent="0.25">
      <c r="A25" s="7" t="s">
        <v>45</v>
      </c>
      <c r="B25" s="9" t="s">
        <v>64</v>
      </c>
      <c r="C25" s="22" t="s">
        <v>30</v>
      </c>
      <c r="D25" s="22"/>
      <c r="E25" s="8">
        <v>11655.69</v>
      </c>
      <c r="G25" s="19"/>
    </row>
    <row r="26" spans="1:7" x14ac:dyDescent="0.25">
      <c r="A26" s="7" t="s">
        <v>46</v>
      </c>
      <c r="B26" s="9" t="s">
        <v>64</v>
      </c>
      <c r="C26" s="22" t="s">
        <v>30</v>
      </c>
      <c r="D26" s="22"/>
      <c r="E26" s="8">
        <v>27941.8</v>
      </c>
      <c r="G26" s="19"/>
    </row>
    <row r="27" spans="1:7" x14ac:dyDescent="0.25">
      <c r="A27" s="7" t="s">
        <v>47</v>
      </c>
      <c r="B27" s="9" t="s">
        <v>64</v>
      </c>
      <c r="C27" s="22" t="s">
        <v>30</v>
      </c>
      <c r="D27" s="22"/>
      <c r="E27" s="8">
        <v>8375.9500000000007</v>
      </c>
      <c r="G27" s="19"/>
    </row>
    <row r="28" spans="1:7" x14ac:dyDescent="0.25">
      <c r="A28" s="7" t="s">
        <v>48</v>
      </c>
      <c r="B28" s="9" t="s">
        <v>64</v>
      </c>
      <c r="C28" s="22" t="s">
        <v>30</v>
      </c>
      <c r="D28" s="22"/>
      <c r="E28" s="8">
        <v>25055.68</v>
      </c>
      <c r="G28" s="19"/>
    </row>
    <row r="29" spans="1:7" x14ac:dyDescent="0.25">
      <c r="A29" s="7" t="s">
        <v>29</v>
      </c>
      <c r="B29" s="9" t="s">
        <v>64</v>
      </c>
      <c r="C29" s="22" t="s">
        <v>30</v>
      </c>
      <c r="D29" s="22"/>
      <c r="E29" s="8">
        <v>741.03</v>
      </c>
      <c r="G29" s="19"/>
    </row>
    <row r="30" spans="1:7" x14ac:dyDescent="0.25">
      <c r="A30" s="41" t="s">
        <v>72</v>
      </c>
      <c r="B30" s="9" t="s">
        <v>64</v>
      </c>
      <c r="C30" s="22" t="s">
        <v>30</v>
      </c>
      <c r="D30" s="22"/>
      <c r="E30" s="8">
        <v>18000</v>
      </c>
      <c r="G30" s="19"/>
    </row>
    <row r="31" spans="1:7" x14ac:dyDescent="0.25">
      <c r="A31" s="40" t="s">
        <v>70</v>
      </c>
      <c r="B31" s="9" t="s">
        <v>71</v>
      </c>
      <c r="C31" s="22" t="s">
        <v>49</v>
      </c>
      <c r="D31" s="35">
        <v>4</v>
      </c>
      <c r="E31" s="26">
        <f>D31*260.07</f>
        <v>1040.28</v>
      </c>
      <c r="G31" s="19"/>
    </row>
    <row r="32" spans="1:7" x14ac:dyDescent="0.25">
      <c r="A32" s="27"/>
      <c r="B32" s="9"/>
      <c r="C32" s="22"/>
      <c r="D32" s="28"/>
      <c r="E32" s="26"/>
      <c r="G32" s="19"/>
    </row>
    <row r="33" spans="1:8" x14ac:dyDescent="0.25">
      <c r="A33" s="20" t="s">
        <v>37</v>
      </c>
      <c r="B33" s="10"/>
      <c r="C33" s="11"/>
      <c r="D33" s="11"/>
      <c r="E33" s="12">
        <f>SUM(E22:E32)</f>
        <v>384594.59299999999</v>
      </c>
    </row>
    <row r="34" spans="1:8" ht="14.45" customHeight="1" x14ac:dyDescent="0.25"/>
    <row r="35" spans="1:8" ht="31.5" customHeight="1" x14ac:dyDescent="0.25">
      <c r="A35" s="49" t="s">
        <v>73</v>
      </c>
      <c r="B35" s="49"/>
      <c r="C35" s="49"/>
      <c r="D35" s="49"/>
      <c r="E35" s="49"/>
    </row>
    <row r="36" spans="1:8" ht="33" customHeight="1" x14ac:dyDescent="0.25">
      <c r="A36" s="42" t="s">
        <v>21</v>
      </c>
      <c r="B36" s="42"/>
      <c r="C36" s="42"/>
      <c r="D36" s="42"/>
      <c r="E36" s="42"/>
      <c r="F36" s="13"/>
      <c r="G36" s="13"/>
      <c r="H36" s="15"/>
    </row>
    <row r="37" spans="1:8" ht="18" customHeight="1" x14ac:dyDescent="0.25">
      <c r="A37" s="42" t="s">
        <v>20</v>
      </c>
      <c r="B37" s="42"/>
      <c r="C37" s="42"/>
      <c r="D37" s="42"/>
      <c r="E37" s="42"/>
    </row>
    <row r="38" spans="1:8" x14ac:dyDescent="0.25">
      <c r="A38" s="42"/>
      <c r="B38" s="42"/>
      <c r="C38" s="42"/>
      <c r="D38" s="42"/>
      <c r="E38" s="42"/>
    </row>
    <row r="39" spans="1:8" x14ac:dyDescent="0.25">
      <c r="A39" s="45" t="s">
        <v>5</v>
      </c>
      <c r="B39" s="45"/>
      <c r="C39" s="45"/>
      <c r="D39" s="45"/>
      <c r="E39" s="45"/>
    </row>
    <row r="40" spans="1:8" x14ac:dyDescent="0.25">
      <c r="A40" s="42" t="s">
        <v>18</v>
      </c>
      <c r="B40" s="42"/>
      <c r="C40" s="42"/>
      <c r="D40" s="42"/>
      <c r="E40" s="42"/>
    </row>
    <row r="41" spans="1:8" x14ac:dyDescent="0.25">
      <c r="A41" s="43" t="s">
        <v>56</v>
      </c>
      <c r="B41" s="43"/>
      <c r="C41" s="43"/>
      <c r="D41" s="43"/>
      <c r="E41" s="5"/>
    </row>
    <row r="42" spans="1:8" x14ac:dyDescent="0.25">
      <c r="B42" s="44" t="s">
        <v>19</v>
      </c>
      <c r="C42" s="44"/>
      <c r="D42" s="44"/>
      <c r="E42" s="6" t="s">
        <v>6</v>
      </c>
    </row>
    <row r="43" spans="1:8" x14ac:dyDescent="0.25">
      <c r="A43" s="32"/>
      <c r="B43" s="32"/>
      <c r="C43" s="32"/>
      <c r="D43" s="32"/>
      <c r="E43" s="32"/>
    </row>
    <row r="44" spans="1:8" x14ac:dyDescent="0.25">
      <c r="A44" s="43" t="s">
        <v>31</v>
      </c>
      <c r="B44" s="43"/>
      <c r="C44" s="43"/>
      <c r="D44" s="43"/>
      <c r="E44" s="5"/>
    </row>
    <row r="45" spans="1:8" x14ac:dyDescent="0.25">
      <c r="B45" s="44" t="s">
        <v>19</v>
      </c>
      <c r="C45" s="44"/>
      <c r="D45" s="44"/>
      <c r="E45" s="6" t="s">
        <v>6</v>
      </c>
    </row>
    <row r="46" spans="1:8" x14ac:dyDescent="0.25">
      <c r="A46" s="13" t="s">
        <v>32</v>
      </c>
    </row>
    <row r="47" spans="1:8" x14ac:dyDescent="0.25">
      <c r="A47" s="2" t="s">
        <v>38</v>
      </c>
      <c r="B47" s="23">
        <f>'2кв'!B54</f>
        <v>85014.202000000107</v>
      </c>
    </row>
    <row r="48" spans="1:8" x14ac:dyDescent="0.25">
      <c r="A48" s="2" t="s">
        <v>74</v>
      </c>
      <c r="B48" s="16"/>
    </row>
    <row r="49" spans="1:2" x14ac:dyDescent="0.25">
      <c r="A49" s="2" t="s">
        <v>34</v>
      </c>
      <c r="B49" s="17">
        <v>387986.96</v>
      </c>
    </row>
    <row r="50" spans="1:2" x14ac:dyDescent="0.25">
      <c r="A50" s="2" t="s">
        <v>42</v>
      </c>
      <c r="B50" s="25">
        <f>350*3</f>
        <v>1050</v>
      </c>
    </row>
    <row r="51" spans="1:2" x14ac:dyDescent="0.25">
      <c r="A51" s="2" t="s">
        <v>40</v>
      </c>
      <c r="B51" s="17">
        <f>3*330</f>
        <v>990</v>
      </c>
    </row>
    <row r="52" spans="1:2" x14ac:dyDescent="0.25">
      <c r="A52" s="2" t="s">
        <v>43</v>
      </c>
      <c r="B52" s="17">
        <f>3*300</f>
        <v>900</v>
      </c>
    </row>
    <row r="53" spans="1:2" ht="30" x14ac:dyDescent="0.25">
      <c r="A53" s="34" t="s">
        <v>35</v>
      </c>
      <c r="B53" s="17">
        <f>E33</f>
        <v>384594.59299999999</v>
      </c>
    </row>
    <row r="54" spans="1:2" x14ac:dyDescent="0.25">
      <c r="A54" s="18" t="s">
        <v>33</v>
      </c>
      <c r="B54" s="23">
        <f>B47+B49+B50+B51+B52-B53</f>
        <v>91346.569000000134</v>
      </c>
    </row>
  </sheetData>
  <mergeCells count="29"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  <mergeCell ref="A39:E39"/>
    <mergeCell ref="A14:E14"/>
    <mergeCell ref="A15:E15"/>
    <mergeCell ref="A16:E16"/>
    <mergeCell ref="A17:E17"/>
    <mergeCell ref="A18:E18"/>
    <mergeCell ref="A19:E19"/>
    <mergeCell ref="A20:E20"/>
    <mergeCell ref="A35:E35"/>
    <mergeCell ref="A36:E36"/>
    <mergeCell ref="A37:E37"/>
    <mergeCell ref="A38:E38"/>
    <mergeCell ref="A40:E40"/>
    <mergeCell ref="A41:D41"/>
    <mergeCell ref="B42:D42"/>
    <mergeCell ref="A44:D44"/>
    <mergeCell ref="B45:D45"/>
  </mergeCells>
  <printOptions horizontalCentered="1"/>
  <pageMargins left="0.31496062992125984" right="0.31496062992125984" top="0.15748031496062992" bottom="0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view="pageBreakPreview" topLeftCell="A37" zoomScaleSheetLayoutView="100" workbookViewId="0">
      <selection activeCell="E24" sqref="E24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.85546875" style="2" customWidth="1"/>
    <col min="4" max="4" width="14.5703125" style="2" customWidth="1"/>
    <col min="5" max="5" width="15.85546875" style="2" customWidth="1"/>
    <col min="6" max="6" width="9.140625" style="2"/>
    <col min="7" max="7" width="12.140625" style="2" bestFit="1" customWidth="1"/>
    <col min="8" max="8" width="17.28515625" style="2" customWidth="1"/>
    <col min="9" max="16384" width="9.140625" style="2"/>
  </cols>
  <sheetData>
    <row r="1" spans="1:5" ht="15.75" x14ac:dyDescent="0.25">
      <c r="A1" s="50" t="s">
        <v>11</v>
      </c>
      <c r="B1" s="50"/>
      <c r="C1" s="50"/>
      <c r="D1" s="50"/>
      <c r="E1" s="50"/>
    </row>
    <row r="2" spans="1:5" ht="27.75" customHeight="1" x14ac:dyDescent="0.25">
      <c r="A2" s="51" t="s">
        <v>12</v>
      </c>
      <c r="B2" s="52"/>
      <c r="C2" s="52"/>
      <c r="D2" s="52"/>
      <c r="E2" s="52"/>
    </row>
    <row r="3" spans="1:5" x14ac:dyDescent="0.25">
      <c r="A3" s="53" t="s">
        <v>99</v>
      </c>
      <c r="B3" s="53"/>
      <c r="C3" s="53"/>
      <c r="D3" s="53"/>
      <c r="E3" s="53"/>
    </row>
    <row r="4" spans="1:5" s="1" customFormat="1" ht="15.75" customHeight="1" x14ac:dyDescent="0.25">
      <c r="A4" s="24" t="s">
        <v>13</v>
      </c>
      <c r="B4" s="4"/>
      <c r="C4" s="4"/>
      <c r="D4" s="91"/>
      <c r="E4" s="91" t="s">
        <v>100</v>
      </c>
    </row>
    <row r="5" spans="1:5" x14ac:dyDescent="0.25">
      <c r="A5" s="38"/>
      <c r="B5" s="4"/>
      <c r="C5" s="4"/>
      <c r="D5" s="4"/>
      <c r="E5" s="4"/>
    </row>
    <row r="6" spans="1:5" x14ac:dyDescent="0.25">
      <c r="A6" s="42" t="s">
        <v>0</v>
      </c>
      <c r="B6" s="42"/>
      <c r="C6" s="42"/>
      <c r="D6" s="42"/>
      <c r="E6" s="42"/>
    </row>
    <row r="7" spans="1:5" x14ac:dyDescent="0.25">
      <c r="A7" s="55" t="s">
        <v>24</v>
      </c>
      <c r="B7" s="55"/>
      <c r="C7" s="55"/>
      <c r="D7" s="55"/>
      <c r="E7" s="55"/>
    </row>
    <row r="8" spans="1:5" x14ac:dyDescent="0.25">
      <c r="A8" s="46" t="s">
        <v>1</v>
      </c>
      <c r="B8" s="46"/>
      <c r="C8" s="46"/>
      <c r="D8" s="46"/>
      <c r="E8" s="46"/>
    </row>
    <row r="9" spans="1:5" x14ac:dyDescent="0.25">
      <c r="A9" s="42" t="s">
        <v>25</v>
      </c>
      <c r="B9" s="42"/>
      <c r="C9" s="42"/>
      <c r="D9" s="42"/>
      <c r="E9" s="42"/>
    </row>
    <row r="10" spans="1:5" ht="25.9" customHeight="1" x14ac:dyDescent="0.25">
      <c r="A10" s="56" t="s">
        <v>14</v>
      </c>
      <c r="B10" s="57"/>
      <c r="C10" s="57"/>
      <c r="D10" s="57"/>
      <c r="E10" s="57"/>
    </row>
    <row r="11" spans="1:5" ht="30.75" customHeight="1" x14ac:dyDescent="0.25">
      <c r="A11" s="42" t="s">
        <v>26</v>
      </c>
      <c r="B11" s="42"/>
      <c r="C11" s="42"/>
      <c r="D11" s="42"/>
      <c r="E11" s="42"/>
    </row>
    <row r="12" spans="1:5" ht="16.5" customHeight="1" x14ac:dyDescent="0.25">
      <c r="A12" s="46" t="s">
        <v>15</v>
      </c>
      <c r="B12" s="47"/>
      <c r="C12" s="47"/>
      <c r="D12" s="47"/>
      <c r="E12" s="47"/>
    </row>
    <row r="13" spans="1:5" ht="16.5" customHeight="1" x14ac:dyDescent="0.25">
      <c r="A13" s="42" t="s">
        <v>22</v>
      </c>
      <c r="B13" s="42"/>
      <c r="C13" s="42"/>
      <c r="D13" s="42"/>
      <c r="E13" s="42"/>
    </row>
    <row r="14" spans="1:5" ht="17.25" customHeight="1" x14ac:dyDescent="0.25">
      <c r="A14" s="46" t="s">
        <v>2</v>
      </c>
      <c r="B14" s="47"/>
      <c r="C14" s="47"/>
      <c r="D14" s="47"/>
      <c r="E14" s="47"/>
    </row>
    <row r="15" spans="1:5" ht="17.25" customHeight="1" x14ac:dyDescent="0.25">
      <c r="A15" s="42" t="s">
        <v>52</v>
      </c>
      <c r="B15" s="42"/>
      <c r="C15" s="42"/>
      <c r="D15" s="42"/>
      <c r="E15" s="42"/>
    </row>
    <row r="16" spans="1:5" x14ac:dyDescent="0.25">
      <c r="A16" s="46" t="s">
        <v>16</v>
      </c>
      <c r="B16" s="47"/>
      <c r="C16" s="47"/>
      <c r="D16" s="47"/>
      <c r="E16" s="47"/>
    </row>
    <row r="17" spans="1:7" x14ac:dyDescent="0.25">
      <c r="A17" s="42" t="s">
        <v>17</v>
      </c>
      <c r="B17" s="42"/>
      <c r="C17" s="42"/>
      <c r="D17" s="42"/>
      <c r="E17" s="42"/>
    </row>
    <row r="18" spans="1:7" ht="60.75" customHeight="1" x14ac:dyDescent="0.25">
      <c r="A18" s="42" t="s">
        <v>27</v>
      </c>
      <c r="B18" s="42"/>
      <c r="C18" s="42"/>
      <c r="D18" s="42"/>
      <c r="E18" s="42"/>
    </row>
    <row r="19" spans="1:7" ht="31.5" customHeight="1" x14ac:dyDescent="0.25">
      <c r="A19" s="48" t="s">
        <v>28</v>
      </c>
      <c r="B19" s="48"/>
      <c r="C19" s="48"/>
      <c r="D19" s="48"/>
      <c r="E19" s="48"/>
    </row>
    <row r="20" spans="1:7" x14ac:dyDescent="0.25">
      <c r="A20" s="48"/>
      <c r="B20" s="48"/>
      <c r="C20" s="48"/>
      <c r="D20" s="48"/>
      <c r="E20" s="48"/>
      <c r="F20" s="2">
        <v>4416.8999999999996</v>
      </c>
      <c r="G20" s="2">
        <v>3</v>
      </c>
    </row>
    <row r="21" spans="1:7" ht="130.5" customHeight="1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1" t="s">
        <v>41</v>
      </c>
      <c r="B22" s="9" t="s">
        <v>39</v>
      </c>
      <c r="C22" s="3" t="s">
        <v>4</v>
      </c>
      <c r="D22" s="3">
        <v>15.83</v>
      </c>
      <c r="E22" s="8">
        <f>D22*F20*G20</f>
        <v>209758.58099999995</v>
      </c>
      <c r="G22" s="19"/>
    </row>
    <row r="23" spans="1:7" x14ac:dyDescent="0.25">
      <c r="A23" s="7" t="s">
        <v>44</v>
      </c>
      <c r="B23" s="9" t="s">
        <v>101</v>
      </c>
      <c r="C23" s="3" t="s">
        <v>30</v>
      </c>
      <c r="D23" s="3"/>
      <c r="E23" s="8">
        <v>0</v>
      </c>
      <c r="G23" s="19"/>
    </row>
    <row r="24" spans="1:7" x14ac:dyDescent="0.25">
      <c r="A24" s="7" t="s">
        <v>36</v>
      </c>
      <c r="B24" s="9" t="s">
        <v>23</v>
      </c>
      <c r="C24" s="3" t="s">
        <v>4</v>
      </c>
      <c r="D24" s="3">
        <v>6.06</v>
      </c>
      <c r="E24" s="8">
        <f>D24*F20*3</f>
        <v>80299.241999999998</v>
      </c>
      <c r="G24" s="19"/>
    </row>
    <row r="25" spans="1:7" x14ac:dyDescent="0.25">
      <c r="A25" s="7" t="s">
        <v>45</v>
      </c>
      <c r="B25" s="9" t="s">
        <v>101</v>
      </c>
      <c r="C25" s="22" t="s">
        <v>30</v>
      </c>
      <c r="D25" s="22"/>
      <c r="E25" s="8">
        <v>7683.7</v>
      </c>
      <c r="G25" s="19"/>
    </row>
    <row r="26" spans="1:7" x14ac:dyDescent="0.25">
      <c r="A26" s="7" t="s">
        <v>46</v>
      </c>
      <c r="B26" s="9" t="s">
        <v>101</v>
      </c>
      <c r="C26" s="22" t="s">
        <v>30</v>
      </c>
      <c r="D26" s="22"/>
      <c r="E26" s="8">
        <v>15341.16</v>
      </c>
      <c r="G26" s="19"/>
    </row>
    <row r="27" spans="1:7" x14ac:dyDescent="0.25">
      <c r="A27" s="7" t="s">
        <v>47</v>
      </c>
      <c r="B27" s="9" t="s">
        <v>101</v>
      </c>
      <c r="C27" s="22" t="s">
        <v>30</v>
      </c>
      <c r="D27" s="22"/>
      <c r="E27" s="8">
        <v>7512.65</v>
      </c>
      <c r="G27" s="19"/>
    </row>
    <row r="28" spans="1:7" x14ac:dyDescent="0.25">
      <c r="A28" s="7" t="s">
        <v>48</v>
      </c>
      <c r="B28" s="9" t="s">
        <v>101</v>
      </c>
      <c r="C28" s="22" t="s">
        <v>30</v>
      </c>
      <c r="D28" s="22"/>
      <c r="E28" s="8">
        <v>15540.87</v>
      </c>
      <c r="G28" s="19"/>
    </row>
    <row r="29" spans="1:7" x14ac:dyDescent="0.25">
      <c r="A29" s="7" t="s">
        <v>29</v>
      </c>
      <c r="B29" s="9" t="s">
        <v>101</v>
      </c>
      <c r="C29" s="22" t="s">
        <v>30</v>
      </c>
      <c r="D29" s="22"/>
      <c r="E29" s="8">
        <v>3735.76</v>
      </c>
      <c r="G29" s="19"/>
    </row>
    <row r="30" spans="1:7" ht="30" x14ac:dyDescent="0.25">
      <c r="A30" s="92" t="s">
        <v>102</v>
      </c>
      <c r="B30" s="9" t="s">
        <v>104</v>
      </c>
      <c r="C30" s="22" t="s">
        <v>49</v>
      </c>
      <c r="D30" s="22">
        <v>4</v>
      </c>
      <c r="E30" s="8">
        <f>D30*260.07</f>
        <v>1040.28</v>
      </c>
      <c r="G30" s="19"/>
    </row>
    <row r="31" spans="1:7" x14ac:dyDescent="0.25">
      <c r="A31" s="40" t="s">
        <v>103</v>
      </c>
      <c r="B31" s="9" t="s">
        <v>105</v>
      </c>
      <c r="C31" s="22" t="s">
        <v>49</v>
      </c>
      <c r="D31" s="35">
        <v>8</v>
      </c>
      <c r="E31" s="8">
        <f t="shared" ref="E31:E32" si="0">D31*260.07</f>
        <v>2080.56</v>
      </c>
      <c r="G31" s="19"/>
    </row>
    <row r="32" spans="1:7" ht="16.5" customHeight="1" x14ac:dyDescent="0.25">
      <c r="A32" s="14" t="s">
        <v>107</v>
      </c>
      <c r="B32" s="9" t="s">
        <v>106</v>
      </c>
      <c r="C32" s="22" t="s">
        <v>49</v>
      </c>
      <c r="D32" s="35">
        <v>8</v>
      </c>
      <c r="E32" s="8">
        <f t="shared" si="0"/>
        <v>2080.56</v>
      </c>
      <c r="G32" s="19"/>
    </row>
    <row r="33" spans="1:8" x14ac:dyDescent="0.25">
      <c r="A33" s="93"/>
      <c r="B33" s="9"/>
      <c r="C33" s="22"/>
      <c r="D33" s="28"/>
      <c r="E33" s="26"/>
      <c r="G33" s="19"/>
    </row>
    <row r="34" spans="1:8" x14ac:dyDescent="0.25">
      <c r="A34" s="20" t="s">
        <v>37</v>
      </c>
      <c r="B34" s="10"/>
      <c r="C34" s="11"/>
      <c r="D34" s="11"/>
      <c r="E34" s="12">
        <f>SUM(E22:E33)</f>
        <v>345073.36300000001</v>
      </c>
    </row>
    <row r="35" spans="1:8" ht="14.45" customHeight="1" x14ac:dyDescent="0.25"/>
    <row r="36" spans="1:8" ht="31.5" customHeight="1" x14ac:dyDescent="0.25">
      <c r="A36" s="49" t="s">
        <v>108</v>
      </c>
      <c r="B36" s="49"/>
      <c r="C36" s="49"/>
      <c r="D36" s="49"/>
      <c r="E36" s="49"/>
    </row>
    <row r="37" spans="1:8" ht="33" customHeight="1" x14ac:dyDescent="0.25">
      <c r="A37" s="42" t="s">
        <v>21</v>
      </c>
      <c r="B37" s="42"/>
      <c r="C37" s="42"/>
      <c r="D37" s="42"/>
      <c r="E37" s="42"/>
      <c r="F37" s="13"/>
      <c r="G37" s="13"/>
      <c r="H37" s="15"/>
    </row>
    <row r="38" spans="1:8" ht="18" customHeight="1" x14ac:dyDescent="0.25">
      <c r="A38" s="42" t="s">
        <v>20</v>
      </c>
      <c r="B38" s="42"/>
      <c r="C38" s="42"/>
      <c r="D38" s="42"/>
      <c r="E38" s="42"/>
    </row>
    <row r="39" spans="1:8" x14ac:dyDescent="0.25">
      <c r="A39" s="42"/>
      <c r="B39" s="42"/>
      <c r="C39" s="42"/>
      <c r="D39" s="42"/>
      <c r="E39" s="42"/>
    </row>
    <row r="40" spans="1:8" x14ac:dyDescent="0.25">
      <c r="A40" s="45" t="s">
        <v>5</v>
      </c>
      <c r="B40" s="45"/>
      <c r="C40" s="45"/>
      <c r="D40" s="45"/>
      <c r="E40" s="45"/>
    </row>
    <row r="41" spans="1:8" x14ac:dyDescent="0.25">
      <c r="A41" s="42" t="s">
        <v>18</v>
      </c>
      <c r="B41" s="42"/>
      <c r="C41" s="42"/>
      <c r="D41" s="42"/>
      <c r="E41" s="42"/>
    </row>
    <row r="42" spans="1:8" x14ac:dyDescent="0.25">
      <c r="A42" s="43" t="s">
        <v>56</v>
      </c>
      <c r="B42" s="43"/>
      <c r="C42" s="43"/>
      <c r="D42" s="43"/>
      <c r="E42" s="5"/>
    </row>
    <row r="43" spans="1:8" x14ac:dyDescent="0.25">
      <c r="B43" s="44" t="s">
        <v>19</v>
      </c>
      <c r="C43" s="44"/>
      <c r="D43" s="44"/>
      <c r="E43" s="6" t="s">
        <v>6</v>
      </c>
    </row>
    <row r="44" spans="1:8" x14ac:dyDescent="0.25">
      <c r="A44" s="37"/>
      <c r="B44" s="37"/>
      <c r="C44" s="37"/>
      <c r="D44" s="37"/>
      <c r="E44" s="37"/>
    </row>
    <row r="45" spans="1:8" x14ac:dyDescent="0.25">
      <c r="A45" s="43" t="s">
        <v>31</v>
      </c>
      <c r="B45" s="43"/>
      <c r="C45" s="43"/>
      <c r="D45" s="43"/>
      <c r="E45" s="5"/>
    </row>
    <row r="46" spans="1:8" x14ac:dyDescent="0.25">
      <c r="B46" s="44" t="s">
        <v>19</v>
      </c>
      <c r="C46" s="44"/>
      <c r="D46" s="44"/>
      <c r="E46" s="6" t="s">
        <v>6</v>
      </c>
    </row>
    <row r="47" spans="1:8" x14ac:dyDescent="0.25">
      <c r="A47" s="13" t="s">
        <v>32</v>
      </c>
    </row>
    <row r="48" spans="1:8" x14ac:dyDescent="0.25">
      <c r="A48" s="2" t="s">
        <v>38</v>
      </c>
      <c r="B48" s="23">
        <f>'3кв'!B54</f>
        <v>91346.569000000134</v>
      </c>
    </row>
    <row r="49" spans="1:2" x14ac:dyDescent="0.25">
      <c r="A49" s="2" t="s">
        <v>109</v>
      </c>
      <c r="B49" s="16"/>
    </row>
    <row r="50" spans="1:2" x14ac:dyDescent="0.25">
      <c r="A50" s="2" t="s">
        <v>34</v>
      </c>
      <c r="B50" s="17">
        <v>396560.28</v>
      </c>
    </row>
    <row r="51" spans="1:2" x14ac:dyDescent="0.25">
      <c r="A51" s="2" t="s">
        <v>42</v>
      </c>
      <c r="B51" s="17">
        <f>350*3</f>
        <v>1050</v>
      </c>
    </row>
    <row r="52" spans="1:2" x14ac:dyDescent="0.25">
      <c r="A52" s="2" t="s">
        <v>40</v>
      </c>
      <c r="B52" s="17">
        <f>3*330</f>
        <v>990</v>
      </c>
    </row>
    <row r="53" spans="1:2" x14ac:dyDescent="0.25">
      <c r="A53" s="2" t="s">
        <v>43</v>
      </c>
      <c r="B53" s="17">
        <f>3*300</f>
        <v>900</v>
      </c>
    </row>
    <row r="54" spans="1:2" ht="30" x14ac:dyDescent="0.25">
      <c r="A54" s="39" t="s">
        <v>35</v>
      </c>
      <c r="B54" s="17">
        <f>E34</f>
        <v>345073.36300000001</v>
      </c>
    </row>
    <row r="55" spans="1:2" x14ac:dyDescent="0.25">
      <c r="A55" s="18" t="s">
        <v>33</v>
      </c>
      <c r="B55" s="23">
        <f>B48+B50+B51+B52+B53-B54</f>
        <v>145773.48600000015</v>
      </c>
    </row>
  </sheetData>
  <mergeCells count="28">
    <mergeCell ref="A41:E41"/>
    <mergeCell ref="A42:D42"/>
    <mergeCell ref="B43:D43"/>
    <mergeCell ref="A45:D45"/>
    <mergeCell ref="B46:D46"/>
    <mergeCell ref="A20:E20"/>
    <mergeCell ref="A36:E36"/>
    <mergeCell ref="A37:E37"/>
    <mergeCell ref="A38:E38"/>
    <mergeCell ref="A39:E39"/>
    <mergeCell ref="A40:E40"/>
    <mergeCell ref="A14:E14"/>
    <mergeCell ref="A15:E15"/>
    <mergeCell ref="A16:E16"/>
    <mergeCell ref="A17:E17"/>
    <mergeCell ref="A18:E18"/>
    <mergeCell ref="A19:E19"/>
    <mergeCell ref="A8:E8"/>
    <mergeCell ref="A9:E9"/>
    <mergeCell ref="A10:E10"/>
    <mergeCell ref="A11:E11"/>
    <mergeCell ref="A12:E12"/>
    <mergeCell ref="A13:E13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15748031496062992" bottom="0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view="pageBreakPreview" topLeftCell="A17" zoomScaleSheetLayoutView="100" workbookViewId="0">
      <selection activeCell="A32" sqref="A32:XFD32"/>
    </sheetView>
  </sheetViews>
  <sheetFormatPr defaultRowHeight="15" x14ac:dyDescent="0.25"/>
  <cols>
    <col min="1" max="1" width="10.5703125" customWidth="1"/>
    <col min="2" max="2" width="54.28515625" customWidth="1"/>
    <col min="3" max="3" width="16.140625" customWidth="1"/>
    <col min="4" max="4" width="20.14062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4" ht="15.75" x14ac:dyDescent="0.25">
      <c r="A1" s="58" t="s">
        <v>75</v>
      </c>
      <c r="B1" s="58"/>
      <c r="C1" s="58"/>
      <c r="D1" s="59"/>
    </row>
    <row r="2" spans="1:4" ht="15.75" x14ac:dyDescent="0.25">
      <c r="A2" s="60" t="s">
        <v>76</v>
      </c>
      <c r="B2" s="60"/>
      <c r="C2" s="60"/>
      <c r="D2" s="61"/>
    </row>
    <row r="3" spans="1:4" ht="15.75" x14ac:dyDescent="0.25">
      <c r="A3" s="60" t="s">
        <v>77</v>
      </c>
      <c r="B3" s="60"/>
      <c r="C3" s="60"/>
      <c r="D3" s="61"/>
    </row>
    <row r="4" spans="1:4" ht="15.75" x14ac:dyDescent="0.25">
      <c r="A4" s="58" t="s">
        <v>110</v>
      </c>
      <c r="B4" s="58"/>
      <c r="C4" s="58"/>
      <c r="D4" s="59"/>
    </row>
    <row r="5" spans="1:4" ht="15.75" x14ac:dyDescent="0.25">
      <c r="A5" s="62"/>
      <c r="B5" s="62"/>
      <c r="C5" s="62"/>
      <c r="D5" s="1"/>
    </row>
    <row r="6" spans="1:4" ht="15.75" x14ac:dyDescent="0.25">
      <c r="A6" s="61"/>
      <c r="B6" s="63" t="s">
        <v>78</v>
      </c>
      <c r="C6" s="64">
        <f>'1кв'!B46</f>
        <v>18181.509999999998</v>
      </c>
      <c r="D6" s="65"/>
    </row>
    <row r="7" spans="1:4" ht="15.75" x14ac:dyDescent="0.25">
      <c r="A7" s="66" t="s">
        <v>79</v>
      </c>
      <c r="B7" s="63" t="s">
        <v>111</v>
      </c>
      <c r="C7" s="64"/>
      <c r="D7" s="65"/>
    </row>
    <row r="8" spans="1:4" ht="15.75" x14ac:dyDescent="0.25">
      <c r="A8" s="61"/>
      <c r="B8" s="67" t="s">
        <v>80</v>
      </c>
      <c r="C8" s="64"/>
      <c r="D8" s="65"/>
    </row>
    <row r="9" spans="1:4" ht="15.75" x14ac:dyDescent="0.25">
      <c r="A9" s="61"/>
      <c r="B9" s="7" t="s">
        <v>114</v>
      </c>
      <c r="C9" s="64"/>
      <c r="D9" s="65"/>
    </row>
    <row r="10" spans="1:4" ht="15.75" x14ac:dyDescent="0.25">
      <c r="A10" s="61"/>
      <c r="B10" s="7" t="s">
        <v>115</v>
      </c>
      <c r="C10" s="64"/>
      <c r="D10" s="65"/>
    </row>
    <row r="11" spans="1:4" ht="15.75" x14ac:dyDescent="0.25">
      <c r="A11" s="61"/>
      <c r="B11" s="7" t="s">
        <v>113</v>
      </c>
      <c r="C11" s="64"/>
      <c r="D11" s="65"/>
    </row>
    <row r="12" spans="1:4" ht="15.75" x14ac:dyDescent="0.25">
      <c r="A12" s="61"/>
      <c r="B12" s="7" t="s">
        <v>112</v>
      </c>
      <c r="C12" s="64"/>
      <c r="D12" s="65"/>
    </row>
    <row r="13" spans="1:4" ht="15.75" x14ac:dyDescent="0.25">
      <c r="B13" s="68" t="s">
        <v>81</v>
      </c>
      <c r="C13" s="69">
        <f>'1кв'!B48+'2кв'!B49+'3кв'!B49+'4кв'!B50</f>
        <v>1427363.05</v>
      </c>
      <c r="D13" s="70">
        <f>1495484.52-68121.47</f>
        <v>1427363.05</v>
      </c>
    </row>
    <row r="14" spans="1:4" ht="30" x14ac:dyDescent="0.25">
      <c r="B14" s="21" t="s">
        <v>82</v>
      </c>
      <c r="C14" s="69">
        <f>'1кв'!B49+'2кв'!B50+'3кв'!B50+'4кв'!B51</f>
        <v>4200</v>
      </c>
      <c r="D14" s="70"/>
    </row>
    <row r="15" spans="1:4" ht="30" x14ac:dyDescent="0.25">
      <c r="B15" s="21" t="s">
        <v>83</v>
      </c>
      <c r="C15" s="69">
        <f>'1кв'!B50+'2кв'!B51+'3кв'!B51+'4кв'!B52</f>
        <v>3960</v>
      </c>
      <c r="D15" s="70"/>
    </row>
    <row r="16" spans="1:4" ht="30" x14ac:dyDescent="0.25">
      <c r="A16" s="66"/>
      <c r="B16" s="21" t="s">
        <v>84</v>
      </c>
      <c r="C16" s="69">
        <f>'1кв'!B51+'2кв'!B52+'3кв'!B52+'4кв'!B53</f>
        <v>3600</v>
      </c>
      <c r="D16" s="70"/>
    </row>
    <row r="17" spans="1:5" ht="15.75" x14ac:dyDescent="0.25">
      <c r="A17" s="71"/>
      <c r="B17" s="68" t="s">
        <v>85</v>
      </c>
      <c r="C17" s="72">
        <f>SUM(C13:C16)</f>
        <v>1439123.05</v>
      </c>
      <c r="D17" s="65"/>
    </row>
    <row r="18" spans="1:5" ht="15.75" x14ac:dyDescent="0.25">
      <c r="A18" s="1"/>
      <c r="B18" s="73"/>
      <c r="C18" s="73"/>
      <c r="D18" s="74"/>
    </row>
    <row r="19" spans="1:5" ht="15.75" x14ac:dyDescent="0.25">
      <c r="A19" s="75" t="s">
        <v>86</v>
      </c>
      <c r="B19" s="76" t="s">
        <v>41</v>
      </c>
      <c r="C19" s="77">
        <f>'1кв'!E22+'2кв'!E22+'3кв'!E22+'4кв'!E22</f>
        <v>794511.97199999983</v>
      </c>
      <c r="D19" s="74"/>
    </row>
    <row r="20" spans="1:5" ht="15.75" x14ac:dyDescent="0.25">
      <c r="A20" s="75"/>
      <c r="B20" s="7" t="s">
        <v>44</v>
      </c>
      <c r="C20" s="77">
        <f>'1кв'!E23+'2кв'!E23+'3кв'!E23+'4кв'!E23</f>
        <v>1726.34</v>
      </c>
      <c r="D20" s="74"/>
    </row>
    <row r="21" spans="1:5" ht="15.75" x14ac:dyDescent="0.25">
      <c r="A21" s="75"/>
      <c r="B21" s="78" t="s">
        <v>36</v>
      </c>
      <c r="C21" s="77">
        <f>'1кв'!E24+'2кв'!E24+'3кв'!E24+'4кв'!E24</f>
        <v>304236.07199999999</v>
      </c>
      <c r="D21" s="74"/>
    </row>
    <row r="22" spans="1:5" ht="15.75" x14ac:dyDescent="0.25">
      <c r="A22" s="75"/>
      <c r="B22" s="7" t="s">
        <v>45</v>
      </c>
      <c r="C22" s="77">
        <f>'1кв'!E25+'2кв'!E25+'3кв'!E25+'4кв'!E25</f>
        <v>31145.680000000004</v>
      </c>
      <c r="D22" s="74"/>
    </row>
    <row r="23" spans="1:5" ht="15.75" x14ac:dyDescent="0.25">
      <c r="A23" s="75"/>
      <c r="B23" s="7" t="s">
        <v>46</v>
      </c>
      <c r="C23" s="77">
        <f>'1кв'!E26+'2кв'!E26+'3кв'!E26+'4кв'!E26</f>
        <v>43282.96</v>
      </c>
      <c r="D23" s="74"/>
    </row>
    <row r="24" spans="1:5" ht="15.75" x14ac:dyDescent="0.25">
      <c r="A24" s="75"/>
      <c r="B24" s="7" t="s">
        <v>47</v>
      </c>
      <c r="C24" s="77">
        <f>'1кв'!E27+'2кв'!E27+'3кв'!E27+'4кв'!E27</f>
        <v>30065.15</v>
      </c>
      <c r="D24" s="74"/>
    </row>
    <row r="25" spans="1:5" ht="15.75" x14ac:dyDescent="0.25">
      <c r="A25" s="75"/>
      <c r="B25" s="7" t="s">
        <v>48</v>
      </c>
      <c r="C25" s="77">
        <f>'1кв'!E28+'2кв'!E28+'3кв'!E28+'4кв'!E28</f>
        <v>59079.950000000004</v>
      </c>
      <c r="D25" s="74"/>
    </row>
    <row r="26" spans="1:5" ht="15.75" x14ac:dyDescent="0.25">
      <c r="A26" s="1"/>
      <c r="B26" s="7" t="s">
        <v>29</v>
      </c>
      <c r="C26" s="77">
        <f>'1кв'!E29+'2кв'!E29+'3кв'!E29+'4кв'!E29</f>
        <v>15325.57</v>
      </c>
      <c r="D26" s="74"/>
      <c r="E26" s="79"/>
    </row>
    <row r="27" spans="1:5" ht="15.75" x14ac:dyDescent="0.25">
      <c r="A27" s="75"/>
      <c r="B27" s="80" t="s">
        <v>116</v>
      </c>
      <c r="C27" s="77">
        <f>'1кв'!E30+'2кв'!E31+'3кв'!E31+'4кв'!E30+'4кв'!E31+'4кв'!E32</f>
        <v>7657.3799999999992</v>
      </c>
      <c r="D27" s="74"/>
    </row>
    <row r="28" spans="1:5" ht="15.75" x14ac:dyDescent="0.25">
      <c r="A28" s="75"/>
      <c r="B28" s="81" t="s">
        <v>87</v>
      </c>
      <c r="C28" s="77">
        <f>SUM(C30:C32)</f>
        <v>24500</v>
      </c>
      <c r="D28" s="74"/>
    </row>
    <row r="29" spans="1:5" ht="15.75" x14ac:dyDescent="0.25">
      <c r="A29" s="75"/>
      <c r="B29" s="67" t="s">
        <v>80</v>
      </c>
      <c r="C29" s="77"/>
      <c r="D29" s="74"/>
    </row>
    <row r="30" spans="1:5" ht="15.75" x14ac:dyDescent="0.25">
      <c r="A30" s="75"/>
      <c r="B30" s="27" t="s">
        <v>118</v>
      </c>
      <c r="C30" s="77">
        <f>'3кв'!E30</f>
        <v>18000</v>
      </c>
      <c r="D30" s="74"/>
    </row>
    <row r="31" spans="1:5" ht="15.75" x14ac:dyDescent="0.25">
      <c r="A31" s="75"/>
      <c r="B31" s="27" t="s">
        <v>117</v>
      </c>
      <c r="C31" s="77">
        <f>'2кв'!E30</f>
        <v>6500</v>
      </c>
      <c r="D31" s="74"/>
    </row>
    <row r="32" spans="1:5" ht="15.75" x14ac:dyDescent="0.25">
      <c r="A32" s="75"/>
      <c r="B32" s="27"/>
      <c r="C32" s="77"/>
      <c r="D32" s="74"/>
    </row>
    <row r="33" spans="1:5" ht="15.75" x14ac:dyDescent="0.25">
      <c r="A33" s="1"/>
      <c r="B33" s="82" t="s">
        <v>88</v>
      </c>
      <c r="C33" s="83">
        <f>SUM(C19:C28)</f>
        <v>1311531.0739999996</v>
      </c>
      <c r="D33" s="74">
        <f>'1кв'!E32+'2кв'!E33+'3кв'!E33+'4кв'!E34</f>
        <v>1311531.074</v>
      </c>
      <c r="E33" s="79"/>
    </row>
    <row r="34" spans="1:5" ht="15.75" x14ac:dyDescent="0.25">
      <c r="A34" s="1"/>
      <c r="B34" s="84" t="s">
        <v>89</v>
      </c>
      <c r="C34" s="85">
        <f>C6+C17-C33</f>
        <v>145773.4860000005</v>
      </c>
      <c r="D34" s="74"/>
    </row>
    <row r="35" spans="1:5" ht="15.75" x14ac:dyDescent="0.25">
      <c r="A35" s="1"/>
      <c r="B35" s="66"/>
      <c r="C35" s="66"/>
      <c r="D35" s="74"/>
    </row>
    <row r="36" spans="1:5" ht="15.75" x14ac:dyDescent="0.25">
      <c r="A36" s="1"/>
      <c r="B36" s="86" t="s">
        <v>90</v>
      </c>
      <c r="C36" s="86"/>
      <c r="D36" s="74"/>
    </row>
    <row r="37" spans="1:5" ht="15.75" x14ac:dyDescent="0.25">
      <c r="A37" s="1"/>
      <c r="B37" s="86" t="s">
        <v>91</v>
      </c>
      <c r="C37" s="87">
        <v>192063.93</v>
      </c>
      <c r="D37" s="74"/>
    </row>
    <row r="38" spans="1:5" ht="15.75" x14ac:dyDescent="0.25">
      <c r="A38" s="1"/>
      <c r="B38" s="88" t="s">
        <v>92</v>
      </c>
      <c r="C38" s="89">
        <v>184027.95</v>
      </c>
      <c r="D38" s="74"/>
    </row>
    <row r="39" spans="1:5" ht="15.75" x14ac:dyDescent="0.25">
      <c r="A39" s="1"/>
      <c r="B39" s="86" t="s">
        <v>93</v>
      </c>
      <c r="C39" s="90">
        <f>C38-C37</f>
        <v>-8035.9799999999814</v>
      </c>
      <c r="D39" s="74"/>
    </row>
    <row r="40" spans="1:5" ht="15.75" x14ac:dyDescent="0.25">
      <c r="A40" s="1"/>
      <c r="B40" s="66"/>
      <c r="C40" s="66"/>
      <c r="D40" s="74"/>
    </row>
    <row r="41" spans="1:5" ht="15.75" x14ac:dyDescent="0.25">
      <c r="A41" s="1"/>
      <c r="B41" s="66"/>
      <c r="C41" s="66"/>
      <c r="D41" s="74"/>
    </row>
    <row r="42" spans="1:5" ht="15.75" x14ac:dyDescent="0.25">
      <c r="A42" s="1"/>
      <c r="B42" s="66"/>
      <c r="C42" s="66"/>
      <c r="D42" s="74"/>
    </row>
    <row r="43" spans="1:5" ht="15.75" x14ac:dyDescent="0.25">
      <c r="A43" s="1" t="s">
        <v>94</v>
      </c>
      <c r="B43" s="66" t="s">
        <v>95</v>
      </c>
      <c r="C43" s="66"/>
      <c r="D43" s="74"/>
    </row>
    <row r="44" spans="1:5" ht="15.75" x14ac:dyDescent="0.25">
      <c r="A44" s="1"/>
      <c r="B44" s="66" t="s">
        <v>96</v>
      </c>
      <c r="C44" s="66"/>
      <c r="D44" s="74"/>
    </row>
    <row r="45" spans="1:5" ht="15.75" x14ac:dyDescent="0.25">
      <c r="A45" s="1"/>
      <c r="B45" s="66" t="s">
        <v>97</v>
      </c>
      <c r="C45" s="66"/>
      <c r="D45" s="74"/>
    </row>
    <row r="46" spans="1:5" ht="15.75" x14ac:dyDescent="0.25">
      <c r="A46" s="1"/>
      <c r="B46" s="66"/>
      <c r="C46" s="66"/>
      <c r="D46" s="74"/>
    </row>
    <row r="47" spans="1:5" ht="15.75" x14ac:dyDescent="0.25">
      <c r="A47" s="1"/>
      <c r="B47" s="66"/>
      <c r="C47" s="66"/>
      <c r="D47" s="74"/>
    </row>
    <row r="48" spans="1:5" ht="15.75" x14ac:dyDescent="0.25">
      <c r="A48" s="1"/>
      <c r="B48" s="66" t="s">
        <v>98</v>
      </c>
      <c r="C48" s="66"/>
      <c r="D48" s="74"/>
    </row>
    <row r="49" spans="1:4" ht="15.75" x14ac:dyDescent="0.25">
      <c r="A49" s="1"/>
      <c r="B49" s="66"/>
      <c r="C49" s="66"/>
      <c r="D49" s="74"/>
    </row>
    <row r="50" spans="1:4" ht="15.75" x14ac:dyDescent="0.25">
      <c r="A50" s="1"/>
      <c r="B50" s="66"/>
      <c r="C50" s="66"/>
      <c r="D50" s="74"/>
    </row>
  </sheetData>
  <mergeCells count="6">
    <mergeCell ref="A1:C1"/>
    <mergeCell ref="A2:C2"/>
    <mergeCell ref="A3:C3"/>
    <mergeCell ref="A4:C4"/>
    <mergeCell ref="A5:C5"/>
    <mergeCell ref="B18:C1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2024-02-19T13:47:48Z</dcterms:modified>
</cp:coreProperties>
</file>